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8880" activeTab="0"/>
  </bookViews>
  <sheets>
    <sheet name="2nd期政事別總" sheetId="1" r:id="rId1"/>
  </sheets>
  <externalReferences>
    <externalReference r:id="rId4"/>
  </externalReferences>
  <definedNames>
    <definedName name="_xlnm.Print_Area" localSheetId="0">'2nd期政事別總'!$A$1:$I$44</definedName>
    <definedName name="_xlnm.Print_Titles" localSheetId="0">'2nd期政事別總'!$6:$7</definedName>
  </definedNames>
  <calcPr fullCalcOnLoad="1"/>
</workbook>
</file>

<file path=xl/sharedStrings.xml><?xml version="1.0" encoding="utf-8"?>
<sst xmlns="http://schemas.openxmlformats.org/spreadsheetml/2006/main" count="37" uniqueCount="36">
  <si>
    <t>名稱</t>
  </si>
  <si>
    <t>文化支出</t>
  </si>
  <si>
    <t>中央政府</t>
  </si>
  <si>
    <t>九二一震災災後重建第二期特別預算</t>
  </si>
  <si>
    <t>歲出政事別預算總表</t>
  </si>
  <si>
    <t>中華民國九十年度</t>
  </si>
  <si>
    <t>單位：新台幣千元；％</t>
  </si>
  <si>
    <t>科目</t>
  </si>
  <si>
    <t>經常門</t>
  </si>
  <si>
    <t>資本門</t>
  </si>
  <si>
    <t>合計</t>
  </si>
  <si>
    <t>款</t>
  </si>
  <si>
    <t>金額</t>
  </si>
  <si>
    <t>百分比</t>
  </si>
  <si>
    <t>總計</t>
  </si>
  <si>
    <t>（1.一般政務支出）</t>
  </si>
  <si>
    <t>行政支出</t>
  </si>
  <si>
    <t>民政支出</t>
  </si>
  <si>
    <t>財務支出</t>
  </si>
  <si>
    <t xml:space="preserve"> </t>
  </si>
  <si>
    <t>（2.教育科學文化支出）</t>
  </si>
  <si>
    <t>教育支出</t>
  </si>
  <si>
    <t>科學支出</t>
  </si>
  <si>
    <t>（3.經濟發展支出）</t>
  </si>
  <si>
    <t>農業支出</t>
  </si>
  <si>
    <t>交通支出</t>
  </si>
  <si>
    <t>其他經濟服務支出</t>
  </si>
  <si>
    <t>（4.社會福利支出）</t>
  </si>
  <si>
    <t>社會救助支出</t>
  </si>
  <si>
    <t>福利服務支出</t>
  </si>
  <si>
    <t>醫療保健支出</t>
  </si>
  <si>
    <t>（5.社區發展及環境保護支出）</t>
  </si>
  <si>
    <t>環境保護支出</t>
  </si>
  <si>
    <t>社區發展支出</t>
  </si>
  <si>
    <t>（6. 一般補助及其他支出）</t>
  </si>
  <si>
    <t>預備金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</si>
</sst>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0.00_ "/>
    <numFmt numFmtId="179" formatCode="#,##0_ "/>
    <numFmt numFmtId="180" formatCode="000"/>
    <numFmt numFmtId="181" formatCode="#,##0_ ;[Red]\-#,##0\ "/>
    <numFmt numFmtId="182" formatCode="_-* #,##0_-;\-* #,##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"/>
    <numFmt numFmtId="187" formatCode="#,##0.0"/>
  </numFmts>
  <fonts count="1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8"/>
      <name val="新細明體"/>
      <family val="1"/>
    </font>
    <font>
      <sz val="2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2"/>
      <name val="標楷體"/>
      <family val="4"/>
    </font>
    <font>
      <sz val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6" fontId="4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176" fontId="6" fillId="2" borderId="0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vertical="center" wrapText="1"/>
    </xf>
    <xf numFmtId="176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176" fontId="7" fillId="2" borderId="0" xfId="0" applyNumberFormat="1" applyFont="1" applyFill="1" applyBorder="1" applyAlignment="1">
      <alignment vertical="center" wrapText="1"/>
    </xf>
    <xf numFmtId="176" fontId="9" fillId="2" borderId="1" xfId="0" applyNumberFormat="1" applyFont="1" applyFill="1" applyBorder="1" applyAlignment="1">
      <alignment horizontal="right" vertical="center" wrapText="1"/>
    </xf>
    <xf numFmtId="176" fontId="9" fillId="2" borderId="0" xfId="0" applyNumberFormat="1" applyFont="1" applyFill="1" applyBorder="1" applyAlignment="1">
      <alignment vertical="center" wrapText="1"/>
    </xf>
    <xf numFmtId="176" fontId="9" fillId="2" borderId="2" xfId="0" applyNumberFormat="1" applyFont="1" applyFill="1" applyBorder="1" applyAlignment="1">
      <alignment horizontal="distributed" vertical="center" wrapText="1"/>
    </xf>
    <xf numFmtId="0" fontId="9" fillId="2" borderId="3" xfId="0" applyFont="1" applyFill="1" applyBorder="1" applyAlignment="1">
      <alignment horizontal="distributed" vertical="center" wrapText="1"/>
    </xf>
    <xf numFmtId="0" fontId="9" fillId="2" borderId="4" xfId="0" applyFont="1" applyFill="1" applyBorder="1" applyAlignment="1">
      <alignment horizontal="distributed" vertical="center" wrapText="1"/>
    </xf>
    <xf numFmtId="176" fontId="9" fillId="2" borderId="0" xfId="0" applyNumberFormat="1" applyFont="1" applyFill="1" applyBorder="1" applyAlignment="1">
      <alignment horizontal="distributed" vertical="center" wrapText="1"/>
    </xf>
    <xf numFmtId="176" fontId="9" fillId="2" borderId="2" xfId="0" applyNumberFormat="1" applyFont="1" applyFill="1" applyBorder="1" applyAlignment="1">
      <alignment horizontal="distributed" vertical="center" wrapText="1"/>
    </xf>
    <xf numFmtId="0" fontId="9" fillId="2" borderId="3" xfId="0" applyFont="1" applyFill="1" applyBorder="1" applyAlignment="1">
      <alignment horizontal="distributed" vertical="center" wrapText="1"/>
    </xf>
    <xf numFmtId="176" fontId="9" fillId="2" borderId="3" xfId="0" applyNumberFormat="1" applyFont="1" applyFill="1" applyBorder="1" applyAlignment="1">
      <alignment horizontal="distributed" vertical="center" wrapText="1"/>
    </xf>
    <xf numFmtId="0" fontId="0" fillId="2" borderId="3" xfId="0" applyFont="1" applyFill="1" applyBorder="1" applyAlignment="1">
      <alignment horizontal="distributed" vertical="center" wrapText="1"/>
    </xf>
    <xf numFmtId="0" fontId="9" fillId="2" borderId="4" xfId="0" applyFont="1" applyFill="1" applyBorder="1" applyAlignment="1">
      <alignment horizontal="distributed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distributed" vertical="center" wrapText="1"/>
    </xf>
    <xf numFmtId="176" fontId="9" fillId="2" borderId="6" xfId="0" applyNumberFormat="1" applyFont="1" applyFill="1" applyBorder="1" applyAlignment="1">
      <alignment horizontal="right" vertical="center" wrapText="1"/>
    </xf>
    <xf numFmtId="10" fontId="9" fillId="2" borderId="7" xfId="0" applyNumberFormat="1" applyFont="1" applyFill="1" applyBorder="1" applyAlignment="1">
      <alignment horizontal="right" vertical="center" wrapText="1"/>
    </xf>
    <xf numFmtId="176" fontId="9" fillId="2" borderId="6" xfId="0" applyNumberFormat="1" applyFont="1" applyFill="1" applyBorder="1" applyAlignment="1">
      <alignment horizontal="left" vertical="center" wrapText="1"/>
    </xf>
    <xf numFmtId="176" fontId="9" fillId="2" borderId="0" xfId="0" applyNumberFormat="1" applyFont="1" applyFill="1" applyBorder="1" applyAlignment="1">
      <alignment horizontal="left" vertical="center" wrapText="1"/>
    </xf>
    <xf numFmtId="176" fontId="9" fillId="2" borderId="6" xfId="0" applyNumberFormat="1" applyFont="1" applyFill="1" applyBorder="1" applyAlignment="1">
      <alignment horizontal="left" vertical="center" wrapText="1" inden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176" fontId="9" fillId="2" borderId="5" xfId="0" applyNumberFormat="1" applyFont="1" applyFill="1" applyBorder="1" applyAlignment="1">
      <alignment vertical="center" wrapText="1"/>
    </xf>
    <xf numFmtId="10" fontId="9" fillId="2" borderId="7" xfId="0" applyNumberFormat="1" applyFont="1" applyFill="1" applyBorder="1" applyAlignment="1">
      <alignment vertical="center" wrapText="1"/>
    </xf>
    <xf numFmtId="176" fontId="9" fillId="2" borderId="8" xfId="0" applyNumberFormat="1" applyFont="1" applyFill="1" applyBorder="1" applyAlignment="1">
      <alignment vertical="center" wrapText="1"/>
    </xf>
    <xf numFmtId="176" fontId="9" fillId="2" borderId="9" xfId="0" applyNumberFormat="1" applyFont="1" applyFill="1" applyBorder="1" applyAlignment="1">
      <alignment vertical="center" wrapText="1"/>
    </xf>
    <xf numFmtId="176" fontId="9" fillId="2" borderId="9" xfId="0" applyNumberFormat="1" applyFont="1" applyFill="1" applyBorder="1" applyAlignment="1">
      <alignment horizontal="right" vertical="center" wrapText="1"/>
    </xf>
    <xf numFmtId="10" fontId="9" fillId="2" borderId="10" xfId="0" applyNumberFormat="1" applyFont="1" applyFill="1" applyBorder="1" applyAlignment="1">
      <alignment vertical="center" wrapText="1"/>
    </xf>
    <xf numFmtId="176" fontId="10" fillId="2" borderId="0" xfId="0" applyNumberFormat="1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21(2)&#29305;&#21029;&#38928;&#31639;&#19978;&#32178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nd期機關別總"/>
      <sheetName val="2nd期政事別預算表"/>
      <sheetName val="2nd期機關別預算表"/>
      <sheetName val="2nd期用途別總"/>
      <sheetName val="2nd期用途明細表"/>
    </sheetNames>
    <sheetDataSet>
      <sheetData sheetId="4">
        <row r="12">
          <cell r="K12">
            <v>4289037</v>
          </cell>
          <cell r="P12">
            <v>1451013</v>
          </cell>
        </row>
        <row r="15">
          <cell r="K15">
            <v>18320</v>
          </cell>
          <cell r="P15">
            <v>15000</v>
          </cell>
        </row>
        <row r="20">
          <cell r="K20">
            <v>0</v>
          </cell>
          <cell r="P20">
            <v>4340</v>
          </cell>
        </row>
        <row r="23">
          <cell r="K23">
            <v>5474</v>
          </cell>
          <cell r="P23">
            <v>500</v>
          </cell>
        </row>
        <row r="27">
          <cell r="K27">
            <v>90000</v>
          </cell>
          <cell r="P27">
            <v>0</v>
          </cell>
        </row>
        <row r="32">
          <cell r="K32">
            <v>20196</v>
          </cell>
          <cell r="P32">
            <v>0</v>
          </cell>
        </row>
        <row r="36">
          <cell r="K36">
            <v>12000</v>
          </cell>
          <cell r="P36">
            <v>1900</v>
          </cell>
        </row>
        <row r="41">
          <cell r="K41">
            <v>218110</v>
          </cell>
          <cell r="P41">
            <v>0</v>
          </cell>
        </row>
        <row r="44">
          <cell r="K44">
            <v>3000</v>
          </cell>
          <cell r="P44">
            <v>241370</v>
          </cell>
        </row>
        <row r="47">
          <cell r="K47">
            <v>40000</v>
          </cell>
          <cell r="P47">
            <v>0</v>
          </cell>
        </row>
        <row r="50">
          <cell r="K50">
            <v>86000</v>
          </cell>
          <cell r="P50">
            <v>20000</v>
          </cell>
        </row>
        <row r="53">
          <cell r="K53">
            <v>0</v>
          </cell>
          <cell r="P53">
            <v>34040</v>
          </cell>
        </row>
        <row r="57">
          <cell r="K57">
            <v>800000</v>
          </cell>
          <cell r="P57">
            <v>0</v>
          </cell>
        </row>
        <row r="60">
          <cell r="K60">
            <v>4941</v>
          </cell>
          <cell r="P60">
            <v>0</v>
          </cell>
        </row>
        <row r="64">
          <cell r="K64">
            <v>0</v>
          </cell>
          <cell r="P64">
            <v>30430</v>
          </cell>
        </row>
        <row r="68">
          <cell r="K68">
            <v>0</v>
          </cell>
          <cell r="P68">
            <v>3645498</v>
          </cell>
        </row>
        <row r="71">
          <cell r="K71">
            <v>2100</v>
          </cell>
          <cell r="P71">
            <v>422175</v>
          </cell>
        </row>
        <row r="76">
          <cell r="K76">
            <v>108000</v>
          </cell>
          <cell r="P76">
            <v>0</v>
          </cell>
        </row>
        <row r="79">
          <cell r="K79">
            <v>2500</v>
          </cell>
          <cell r="P79">
            <v>307000</v>
          </cell>
        </row>
        <row r="83">
          <cell r="K83">
            <v>2000</v>
          </cell>
          <cell r="P83">
            <v>18000</v>
          </cell>
        </row>
        <row r="86">
          <cell r="K86">
            <v>37000</v>
          </cell>
          <cell r="P86">
            <v>540500</v>
          </cell>
        </row>
        <row r="90">
          <cell r="K90">
            <v>38000</v>
          </cell>
          <cell r="P90">
            <v>0</v>
          </cell>
        </row>
        <row r="95">
          <cell r="K95">
            <v>1492160</v>
          </cell>
          <cell r="P95">
            <v>3801166</v>
          </cell>
        </row>
        <row r="101">
          <cell r="K101">
            <v>20000</v>
          </cell>
          <cell r="P101">
            <v>0</v>
          </cell>
        </row>
        <row r="105">
          <cell r="K105">
            <v>324</v>
          </cell>
          <cell r="P105">
            <v>0</v>
          </cell>
        </row>
        <row r="107">
          <cell r="K107">
            <v>800</v>
          </cell>
          <cell r="P107">
            <v>0</v>
          </cell>
        </row>
        <row r="110">
          <cell r="K110">
            <v>0</v>
          </cell>
          <cell r="P110">
            <v>5396</v>
          </cell>
        </row>
        <row r="112">
          <cell r="K112">
            <v>53366</v>
          </cell>
          <cell r="P112">
            <v>137402</v>
          </cell>
        </row>
        <row r="114">
          <cell r="K114">
            <v>0</v>
          </cell>
          <cell r="P114">
            <v>1950</v>
          </cell>
        </row>
        <row r="116">
          <cell r="K116">
            <v>72243</v>
          </cell>
          <cell r="P116">
            <v>1235464</v>
          </cell>
        </row>
        <row r="118">
          <cell r="K118">
            <v>0</v>
          </cell>
          <cell r="P118">
            <v>41815</v>
          </cell>
        </row>
        <row r="120">
          <cell r="K120">
            <v>143645</v>
          </cell>
          <cell r="P120">
            <v>641705</v>
          </cell>
        </row>
        <row r="122">
          <cell r="K122">
            <v>0</v>
          </cell>
          <cell r="P122">
            <v>2577237</v>
          </cell>
        </row>
        <row r="124">
          <cell r="K124">
            <v>13150</v>
          </cell>
          <cell r="P124">
            <v>810050</v>
          </cell>
        </row>
        <row r="126">
          <cell r="K126">
            <v>130554</v>
          </cell>
          <cell r="P126">
            <v>0</v>
          </cell>
        </row>
        <row r="128">
          <cell r="K128">
            <v>374527</v>
          </cell>
          <cell r="P128">
            <v>5350</v>
          </cell>
        </row>
        <row r="130">
          <cell r="K130">
            <v>25178</v>
          </cell>
          <cell r="P130">
            <v>5207</v>
          </cell>
        </row>
        <row r="132">
          <cell r="K132">
            <v>107313</v>
          </cell>
          <cell r="P132">
            <v>32065</v>
          </cell>
        </row>
        <row r="134">
          <cell r="K134">
            <v>388350</v>
          </cell>
          <cell r="P134">
            <v>1116344</v>
          </cell>
        </row>
        <row r="136">
          <cell r="K136">
            <v>1500000</v>
          </cell>
          <cell r="P1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Normal="60" zoomScaleSheetLayoutView="100" workbookViewId="0" topLeftCell="A1">
      <pane ySplit="7" topLeftCell="BM8" activePane="bottomLeft" state="frozen"/>
      <selection pane="topLeft" activeCell="A1" sqref="A1:I1"/>
      <selection pane="bottomLeft" activeCell="A1" sqref="A1:I1"/>
    </sheetView>
  </sheetViews>
  <sheetFormatPr defaultColWidth="9.00390625" defaultRowHeight="16.5"/>
  <cols>
    <col min="1" max="1" width="4.625" style="40" customWidth="1"/>
    <col min="2" max="2" width="5.75390625" style="40" hidden="1" customWidth="1"/>
    <col min="3" max="3" width="0.37109375" style="40" hidden="1" customWidth="1"/>
    <col min="4" max="4" width="5.75390625" style="40" hidden="1" customWidth="1"/>
    <col min="5" max="5" width="32.625" style="40" customWidth="1"/>
    <col min="6" max="8" width="15.625" style="40" customWidth="1"/>
    <col min="9" max="9" width="8.625" style="40" customWidth="1"/>
    <col min="10" max="16384" width="8.875" style="40" customWidth="1"/>
  </cols>
  <sheetData>
    <row r="1" spans="1:9" s="2" customFormat="1" ht="25.5">
      <c r="A1" s="1" t="s">
        <v>2</v>
      </c>
      <c r="B1" s="1"/>
      <c r="C1" s="1"/>
      <c r="D1" s="1"/>
      <c r="E1" s="1"/>
      <c r="F1" s="1"/>
      <c r="G1" s="1"/>
      <c r="H1" s="1"/>
      <c r="I1" s="1"/>
    </row>
    <row r="2" spans="1:9" s="4" customFormat="1" ht="27.75">
      <c r="A2" s="3" t="s">
        <v>3</v>
      </c>
      <c r="B2" s="3"/>
      <c r="C2" s="3"/>
      <c r="D2" s="3"/>
      <c r="E2" s="3"/>
      <c r="F2" s="3"/>
      <c r="G2" s="3"/>
      <c r="H2" s="3"/>
      <c r="I2" s="3"/>
    </row>
    <row r="3" spans="1:9" s="5" customFormat="1" ht="25.5">
      <c r="A3" s="1" t="s">
        <v>4</v>
      </c>
      <c r="B3" s="1"/>
      <c r="C3" s="1"/>
      <c r="D3" s="1"/>
      <c r="E3" s="1"/>
      <c r="F3" s="1"/>
      <c r="G3" s="1"/>
      <c r="H3" s="1"/>
      <c r="I3" s="1"/>
    </row>
    <row r="4" spans="1:9" s="9" customFormat="1" ht="19.5">
      <c r="A4" s="6" t="s">
        <v>5</v>
      </c>
      <c r="B4" s="7"/>
      <c r="C4" s="7"/>
      <c r="D4" s="7"/>
      <c r="E4" s="7"/>
      <c r="F4" s="7"/>
      <c r="G4" s="7"/>
      <c r="H4" s="8"/>
      <c r="I4" s="8"/>
    </row>
    <row r="5" spans="1:9" s="11" customFormat="1" ht="16.5">
      <c r="A5" s="10" t="s">
        <v>6</v>
      </c>
      <c r="B5" s="10"/>
      <c r="C5" s="10"/>
      <c r="D5" s="10"/>
      <c r="E5" s="10"/>
      <c r="F5" s="10"/>
      <c r="G5" s="10"/>
      <c r="H5" s="10"/>
      <c r="I5" s="10"/>
    </row>
    <row r="6" spans="1:9" s="15" customFormat="1" ht="16.5">
      <c r="A6" s="12" t="s">
        <v>7</v>
      </c>
      <c r="B6" s="13"/>
      <c r="C6" s="13"/>
      <c r="D6" s="13"/>
      <c r="E6" s="13"/>
      <c r="F6" s="13" t="s">
        <v>8</v>
      </c>
      <c r="G6" s="13" t="s">
        <v>9</v>
      </c>
      <c r="H6" s="13" t="s">
        <v>10</v>
      </c>
      <c r="I6" s="14"/>
    </row>
    <row r="7" spans="1:9" s="15" customFormat="1" ht="16.5">
      <c r="A7" s="16" t="s">
        <v>11</v>
      </c>
      <c r="B7" s="17"/>
      <c r="C7" s="17"/>
      <c r="D7" s="17"/>
      <c r="E7" s="18" t="s">
        <v>0</v>
      </c>
      <c r="F7" s="19"/>
      <c r="G7" s="13"/>
      <c r="H7" s="17" t="s">
        <v>12</v>
      </c>
      <c r="I7" s="20" t="s">
        <v>13</v>
      </c>
    </row>
    <row r="8" spans="1:9" s="11" customFormat="1" ht="16.5">
      <c r="A8" s="21"/>
      <c r="B8" s="22"/>
      <c r="C8" s="22"/>
      <c r="D8" s="22"/>
      <c r="E8" s="23" t="s">
        <v>14</v>
      </c>
      <c r="F8" s="24">
        <f>SUM(F9,F13,F17,F21,F25,F28)</f>
        <v>10098288</v>
      </c>
      <c r="G8" s="24">
        <f>SUM(G9,G13,G17,G21,G25,G28)</f>
        <v>17142917</v>
      </c>
      <c r="H8" s="24">
        <f>SUM(F8:G8)</f>
        <v>27241205</v>
      </c>
      <c r="I8" s="25">
        <f>SUM(I9,I13,I17,I21,I25,I28)</f>
        <v>1</v>
      </c>
    </row>
    <row r="9" spans="1:9" s="27" customFormat="1" ht="16.5">
      <c r="A9" s="21"/>
      <c r="B9" s="22"/>
      <c r="C9" s="22"/>
      <c r="D9" s="22"/>
      <c r="E9" s="26" t="s">
        <v>15</v>
      </c>
      <c r="F9" s="24">
        <f>SUM(F10:F12)</f>
        <v>333891</v>
      </c>
      <c r="G9" s="24">
        <f>SUM(G10:G12)</f>
        <v>215958</v>
      </c>
      <c r="H9" s="24">
        <f>F9+G9</f>
        <v>549849</v>
      </c>
      <c r="I9" s="25">
        <f>H9/H8</f>
        <v>0.02018445953473791</v>
      </c>
    </row>
    <row r="10" spans="1:9" s="27" customFormat="1" ht="16.5">
      <c r="A10" s="21">
        <v>1</v>
      </c>
      <c r="B10" s="22"/>
      <c r="C10" s="22"/>
      <c r="D10" s="22"/>
      <c r="E10" s="28" t="s">
        <v>16</v>
      </c>
      <c r="F10" s="24">
        <f>'[1]2nd期用途明細表'!K20+'[1]2nd期用途明細表'!K23+'[1]2nd期用途明細表'!K36+'[1]2nd期用途明細表'!K110</f>
        <v>17474</v>
      </c>
      <c r="G10" s="24">
        <f>'[1]2nd期用途明細表'!P20+'[1]2nd期用途明細表'!P23+'[1]2nd期用途明細表'!P36+'[1]2nd期用途明細表'!P110</f>
        <v>12136</v>
      </c>
      <c r="H10" s="24">
        <f aca="true" t="shared" si="0" ref="H10:H29">F10+G10</f>
        <v>29610</v>
      </c>
      <c r="I10" s="25">
        <f>H10/H8</f>
        <v>0.0010869563222331757</v>
      </c>
    </row>
    <row r="11" spans="1:9" s="11" customFormat="1" ht="16.5">
      <c r="A11" s="21">
        <v>2</v>
      </c>
      <c r="B11" s="22"/>
      <c r="C11" s="22"/>
      <c r="D11" s="22"/>
      <c r="E11" s="28" t="s">
        <v>17</v>
      </c>
      <c r="F11" s="24">
        <f>'[1]2nd期用途明細表'!K41+'[1]2nd期用途明細表'!K47+'[1]2nd期用途明細表'!K53+'[1]2nd期用途明細表'!K112</f>
        <v>311476</v>
      </c>
      <c r="G11" s="24">
        <f>'[1]2nd期用途明細表'!P41+'[1]2nd期用途明細表'!P47+'[1]2nd期用途明細表'!P53+'[1]2nd期用途明細表'!P112</f>
        <v>171442</v>
      </c>
      <c r="H11" s="24">
        <f t="shared" si="0"/>
        <v>482918</v>
      </c>
      <c r="I11" s="25">
        <f>H11/H8</f>
        <v>0.017727483053704855</v>
      </c>
    </row>
    <row r="12" spans="1:9" s="11" customFormat="1" ht="16.5">
      <c r="A12" s="29">
        <v>3</v>
      </c>
      <c r="B12" s="30"/>
      <c r="C12" s="30"/>
      <c r="D12" s="30"/>
      <c r="E12" s="28" t="s">
        <v>18</v>
      </c>
      <c r="F12" s="24">
        <f>'[1]2nd期用途明細表'!K60+'[1]2nd期用途明細表'!K64+'[1]2nd期用途明細表'!K114</f>
        <v>4941</v>
      </c>
      <c r="G12" s="24">
        <f>'[1]2nd期用途明細表'!P60+'[1]2nd期用途明細表'!P64+'[1]2nd期用途明細表'!P114</f>
        <v>32380</v>
      </c>
      <c r="H12" s="24">
        <f t="shared" si="0"/>
        <v>37321</v>
      </c>
      <c r="I12" s="25">
        <f>H12/H8</f>
        <v>0.001370020158799877</v>
      </c>
    </row>
    <row r="13" spans="1:9" s="11" customFormat="1" ht="16.5">
      <c r="A13" s="21" t="s">
        <v>19</v>
      </c>
      <c r="B13" s="22"/>
      <c r="C13" s="22"/>
      <c r="D13" s="22"/>
      <c r="E13" s="31" t="s">
        <v>20</v>
      </c>
      <c r="F13" s="24">
        <f>SUM(F14:F16)</f>
        <v>130663</v>
      </c>
      <c r="G13" s="24">
        <f>SUM(G14:G16)</f>
        <v>5359952</v>
      </c>
      <c r="H13" s="24">
        <f t="shared" si="0"/>
        <v>5490615</v>
      </c>
      <c r="I13" s="25">
        <f>H13/H8</f>
        <v>0.2015555112191256</v>
      </c>
    </row>
    <row r="14" spans="1:9" s="11" customFormat="1" ht="16.5">
      <c r="A14" s="21">
        <v>4</v>
      </c>
      <c r="B14" s="22"/>
      <c r="C14" s="22"/>
      <c r="D14" s="22"/>
      <c r="E14" s="28" t="s">
        <v>21</v>
      </c>
      <c r="F14" s="24">
        <f>'[1]2nd期用途明細表'!K68+'[1]2nd期用途明細表'!K116</f>
        <v>72243</v>
      </c>
      <c r="G14" s="24">
        <f>'[1]2nd期用途明細表'!P68+'[1]2nd期用途明細表'!P116</f>
        <v>4880962</v>
      </c>
      <c r="H14" s="24">
        <f t="shared" si="0"/>
        <v>4953205</v>
      </c>
      <c r="I14" s="25">
        <f>H14/H8</f>
        <v>0.18182767612519343</v>
      </c>
    </row>
    <row r="15" spans="1:9" s="11" customFormat="1" ht="16.5">
      <c r="A15" s="21">
        <v>5</v>
      </c>
      <c r="B15" s="32"/>
      <c r="C15" s="32"/>
      <c r="D15" s="32"/>
      <c r="E15" s="28" t="s">
        <v>22</v>
      </c>
      <c r="F15" s="24">
        <f>'[1]2nd期用途明細表'!K90</f>
        <v>38000</v>
      </c>
      <c r="G15" s="24">
        <f>'[1]2nd期用途明細表'!P90</f>
        <v>0</v>
      </c>
      <c r="H15" s="24">
        <f t="shared" si="0"/>
        <v>38000</v>
      </c>
      <c r="I15" s="25">
        <f>H15/H8</f>
        <v>0.001394945634747068</v>
      </c>
    </row>
    <row r="16" spans="1:9" s="11" customFormat="1" ht="16.5">
      <c r="A16" s="21">
        <v>6</v>
      </c>
      <c r="B16" s="32"/>
      <c r="C16" s="32"/>
      <c r="D16" s="32"/>
      <c r="E16" s="28" t="s">
        <v>1</v>
      </c>
      <c r="F16" s="24">
        <f>'[1]2nd期用途明細表'!K15+'[1]2nd期用途明細表'!K71+'[1]2nd期用途明細表'!K118</f>
        <v>20420</v>
      </c>
      <c r="G16" s="24">
        <f>'[1]2nd期用途明細表'!P15+'[1]2nd期用途明細表'!P71+'[1]2nd期用途明細表'!P118</f>
        <v>478990</v>
      </c>
      <c r="H16" s="24">
        <f t="shared" si="0"/>
        <v>499410</v>
      </c>
      <c r="I16" s="25">
        <f>H16/H8</f>
        <v>0.018332889459185084</v>
      </c>
    </row>
    <row r="17" spans="1:9" s="11" customFormat="1" ht="16.5">
      <c r="A17" s="21" t="s">
        <v>19</v>
      </c>
      <c r="B17" s="22"/>
      <c r="C17" s="22"/>
      <c r="D17" s="22"/>
      <c r="E17" s="31" t="s">
        <v>23</v>
      </c>
      <c r="F17" s="24">
        <f>SUM(F18:F20)</f>
        <v>1798455</v>
      </c>
      <c r="G17" s="24">
        <f>SUM(G18:G20)</f>
        <v>8695658</v>
      </c>
      <c r="H17" s="24">
        <f t="shared" si="0"/>
        <v>10494113</v>
      </c>
      <c r="I17" s="25">
        <f>H17/H8</f>
        <v>0.38522939789190674</v>
      </c>
    </row>
    <row r="18" spans="1:9" s="11" customFormat="1" ht="16.5">
      <c r="A18" s="21">
        <v>7</v>
      </c>
      <c r="B18" s="22"/>
      <c r="C18" s="22"/>
      <c r="D18" s="22"/>
      <c r="E18" s="28" t="s">
        <v>24</v>
      </c>
      <c r="F18" s="24">
        <f>'[1]2nd期用途明細表'!K95+'[1]2nd期用途明細表'!K120+'[1]2nd期用途明細表'!K79</f>
        <v>1638305</v>
      </c>
      <c r="G18" s="24">
        <f>'[1]2nd期用途明細表'!P95+'[1]2nd期用途明細表'!P120+'[1]2nd期用途明細表'!P79</f>
        <v>4749871</v>
      </c>
      <c r="H18" s="24">
        <f t="shared" si="0"/>
        <v>6388176</v>
      </c>
      <c r="I18" s="25">
        <f>H18/H8</f>
        <v>0.234504163820947</v>
      </c>
    </row>
    <row r="19" spans="1:9" s="11" customFormat="1" ht="16.5">
      <c r="A19" s="21">
        <v>8</v>
      </c>
      <c r="B19" s="32"/>
      <c r="C19" s="32"/>
      <c r="D19" s="32"/>
      <c r="E19" s="28" t="s">
        <v>25</v>
      </c>
      <c r="F19" s="24">
        <f>'[1]2nd期用途明細表'!K122</f>
        <v>0</v>
      </c>
      <c r="G19" s="24">
        <f>'[1]2nd期用途明細表'!P122</f>
        <v>2577237</v>
      </c>
      <c r="H19" s="24">
        <f t="shared" si="0"/>
        <v>2577237</v>
      </c>
      <c r="I19" s="25">
        <f>H19/H8</f>
        <v>0.0946080395489113</v>
      </c>
    </row>
    <row r="20" spans="1:9" s="11" customFormat="1" ht="16.5">
      <c r="A20" s="21">
        <v>9</v>
      </c>
      <c r="B20" s="22"/>
      <c r="C20" s="22"/>
      <c r="D20" s="22"/>
      <c r="E20" s="28" t="s">
        <v>26</v>
      </c>
      <c r="F20" s="24">
        <f>+'[1]2nd期用途明細表'!K83+'[1]2nd期用途明細表'!K86+'[1]2nd期用途明細表'!K124+'[1]2nd期用途明細表'!K76</f>
        <v>160150</v>
      </c>
      <c r="G20" s="24">
        <f>'[1]2nd期用途明細表'!P83+'[1]2nd期用途明細表'!P124+'[1]2nd期用途明細表'!P86+'[1]2nd期用途明細表'!P76</f>
        <v>1368550</v>
      </c>
      <c r="H20" s="24">
        <f t="shared" si="0"/>
        <v>1528700</v>
      </c>
      <c r="I20" s="25">
        <f>H20/H8</f>
        <v>0.05611719452204849</v>
      </c>
    </row>
    <row r="21" spans="1:9" s="11" customFormat="1" ht="16.5">
      <c r="A21" s="21"/>
      <c r="B21" s="22"/>
      <c r="C21" s="22"/>
      <c r="D21" s="22"/>
      <c r="E21" s="31" t="s">
        <v>27</v>
      </c>
      <c r="F21" s="24">
        <f>SUM(F22:F24)</f>
        <v>553583</v>
      </c>
      <c r="G21" s="24">
        <f>SUM(G22:G24)</f>
        <v>251927</v>
      </c>
      <c r="H21" s="24">
        <f t="shared" si="0"/>
        <v>805510</v>
      </c>
      <c r="I21" s="25">
        <f>H21/H8</f>
        <v>0.029569543638029227</v>
      </c>
    </row>
    <row r="22" spans="1:9" s="11" customFormat="1" ht="16.5">
      <c r="A22" s="29">
        <v>10</v>
      </c>
      <c r="B22" s="30"/>
      <c r="C22" s="30"/>
      <c r="D22" s="30"/>
      <c r="E22" s="28" t="s">
        <v>28</v>
      </c>
      <c r="F22" s="24">
        <f>'[1]2nd期用途明細表'!K105+'[1]2nd期用途明細表'!K126</f>
        <v>130878</v>
      </c>
      <c r="G22" s="24">
        <f>'[1]2nd期用途明細表'!P105+'[1]2nd期用途明細表'!P126</f>
        <v>0</v>
      </c>
      <c r="H22" s="24">
        <f t="shared" si="0"/>
        <v>130878</v>
      </c>
      <c r="I22" s="25">
        <f>H22/H8</f>
        <v>0.004804413020642809</v>
      </c>
    </row>
    <row r="23" spans="1:9" s="11" customFormat="1" ht="16.5">
      <c r="A23" s="29">
        <v>11</v>
      </c>
      <c r="B23" s="30"/>
      <c r="C23" s="30"/>
      <c r="D23" s="30"/>
      <c r="E23" s="28" t="s">
        <v>29</v>
      </c>
      <c r="F23" s="24">
        <f>'[1]2nd期用途明細表'!K128+'[1]2nd期用途明細表'!K44+'[1]2nd期用途明細表'!K101</f>
        <v>397527</v>
      </c>
      <c r="G23" s="24">
        <f>'[1]2nd期用途明細表'!P44+'[1]2nd期用途明細表'!P128+'[1]2nd期用途明細表'!P101</f>
        <v>246720</v>
      </c>
      <c r="H23" s="24">
        <f t="shared" si="0"/>
        <v>644247</v>
      </c>
      <c r="I23" s="25">
        <f>H23/H8</f>
        <v>0.02364972474602353</v>
      </c>
    </row>
    <row r="24" spans="1:9" s="11" customFormat="1" ht="16.5">
      <c r="A24" s="29">
        <v>12</v>
      </c>
      <c r="B24" s="30"/>
      <c r="C24" s="30"/>
      <c r="D24" s="30"/>
      <c r="E24" s="28" t="s">
        <v>30</v>
      </c>
      <c r="F24" s="24">
        <f>'[1]2nd期用途明細表'!K130</f>
        <v>25178</v>
      </c>
      <c r="G24" s="24">
        <f>'[1]2nd期用途明細表'!P130</f>
        <v>5207</v>
      </c>
      <c r="H24" s="24">
        <f t="shared" si="0"/>
        <v>30385</v>
      </c>
      <c r="I24" s="25">
        <f>H24/H8</f>
        <v>0.0011154058713628858</v>
      </c>
    </row>
    <row r="25" spans="1:9" s="11" customFormat="1" ht="16.5">
      <c r="A25" s="21"/>
      <c r="B25" s="22"/>
      <c r="C25" s="22"/>
      <c r="D25" s="22"/>
      <c r="E25" s="31" t="s">
        <v>31</v>
      </c>
      <c r="F25" s="24">
        <f>SUM(F26:F27)</f>
        <v>5781696</v>
      </c>
      <c r="G25" s="24">
        <f>SUM(G26:G27)</f>
        <v>2619422</v>
      </c>
      <c r="H25" s="24">
        <f t="shared" si="0"/>
        <v>8401118</v>
      </c>
      <c r="I25" s="25">
        <f>H25/H8</f>
        <v>0.30839744423934257</v>
      </c>
    </row>
    <row r="26" spans="1:9" s="11" customFormat="1" ht="16.5">
      <c r="A26" s="21">
        <v>13</v>
      </c>
      <c r="B26" s="22"/>
      <c r="C26" s="22"/>
      <c r="D26" s="22"/>
      <c r="E26" s="28" t="s">
        <v>32</v>
      </c>
      <c r="F26" s="24">
        <f>'[1]2nd期用途明細表'!K132</f>
        <v>107313</v>
      </c>
      <c r="G26" s="24">
        <f>'[1]2nd期用途明細表'!P132</f>
        <v>32065</v>
      </c>
      <c r="H26" s="24">
        <f t="shared" si="0"/>
        <v>139378</v>
      </c>
      <c r="I26" s="25">
        <f>H26/H8</f>
        <v>0.0051164403336783374</v>
      </c>
    </row>
    <row r="27" spans="1:12" s="11" customFormat="1" ht="16.5">
      <c r="A27" s="21">
        <v>14</v>
      </c>
      <c r="B27" s="22"/>
      <c r="C27" s="22"/>
      <c r="D27" s="22"/>
      <c r="E27" s="28" t="s">
        <v>33</v>
      </c>
      <c r="F27" s="24">
        <f>'[1]2nd期用途明細表'!K12+'[1]2nd期用途明細表'!K27+'[1]2nd期用途明細表'!K32+'[1]2nd期用途明細表'!K50+'[1]2nd期用途明細表'!K57+'[1]2nd期用途明細表'!K107+'[1]2nd期用途明細表'!K134</f>
        <v>5674383</v>
      </c>
      <c r="G27" s="24">
        <f>'[1]2nd期用途明細表'!P12+'[1]2nd期用途明細表'!P27+'[1]2nd期用途明細表'!P32+'[1]2nd期用途明細表'!P50+'[1]2nd期用途明細表'!P57+'[1]2nd期用途明細表'!P134+'[1]2nd期用途明細表'!P107</f>
        <v>2587357</v>
      </c>
      <c r="H27" s="24">
        <f t="shared" si="0"/>
        <v>8261740</v>
      </c>
      <c r="I27" s="25">
        <f>H27/H8</f>
        <v>0.30328100390566426</v>
      </c>
      <c r="J27" s="33"/>
      <c r="K27" s="33"/>
      <c r="L27" s="33"/>
    </row>
    <row r="28" spans="1:9" s="11" customFormat="1" ht="16.5">
      <c r="A28" s="34"/>
      <c r="B28" s="31"/>
      <c r="C28" s="31"/>
      <c r="D28" s="31"/>
      <c r="E28" s="31" t="s">
        <v>34</v>
      </c>
      <c r="F28" s="24">
        <f>F29</f>
        <v>1500000</v>
      </c>
      <c r="G28" s="24">
        <f>G29</f>
        <v>0</v>
      </c>
      <c r="H28" s="24">
        <f t="shared" si="0"/>
        <v>1500000</v>
      </c>
      <c r="I28" s="35">
        <f>H28/H8</f>
        <v>0.055063643476857944</v>
      </c>
    </row>
    <row r="29" spans="1:9" s="11" customFormat="1" ht="16.5">
      <c r="A29" s="29">
        <v>15</v>
      </c>
      <c r="B29" s="31"/>
      <c r="C29" s="31"/>
      <c r="D29" s="31"/>
      <c r="E29" s="28" t="s">
        <v>35</v>
      </c>
      <c r="F29" s="24">
        <f>'[1]2nd期用途明細表'!K136</f>
        <v>1500000</v>
      </c>
      <c r="G29" s="24">
        <f>'[1]2nd期用途明細表'!P136</f>
        <v>0</v>
      </c>
      <c r="H29" s="24">
        <f t="shared" si="0"/>
        <v>1500000</v>
      </c>
      <c r="I29" s="35">
        <f>H29/H8</f>
        <v>0.055063643476857944</v>
      </c>
    </row>
    <row r="30" spans="1:9" s="11" customFormat="1" ht="16.5">
      <c r="A30" s="34"/>
      <c r="B30" s="31"/>
      <c r="C30" s="31"/>
      <c r="D30" s="31"/>
      <c r="E30" s="31"/>
      <c r="F30" s="24"/>
      <c r="G30" s="24"/>
      <c r="H30" s="31"/>
      <c r="I30" s="35"/>
    </row>
    <row r="31" spans="1:9" s="11" customFormat="1" ht="16.5">
      <c r="A31" s="34"/>
      <c r="B31" s="31"/>
      <c r="C31" s="31"/>
      <c r="D31" s="31"/>
      <c r="E31" s="31"/>
      <c r="F31" s="24"/>
      <c r="G31" s="24"/>
      <c r="H31" s="31"/>
      <c r="I31" s="35"/>
    </row>
    <row r="32" spans="1:9" s="11" customFormat="1" ht="16.5">
      <c r="A32" s="34"/>
      <c r="B32" s="31"/>
      <c r="C32" s="31"/>
      <c r="D32" s="31"/>
      <c r="E32" s="31"/>
      <c r="F32" s="24"/>
      <c r="G32" s="24"/>
      <c r="H32" s="31"/>
      <c r="I32" s="35"/>
    </row>
    <row r="33" spans="1:9" s="11" customFormat="1" ht="16.5">
      <c r="A33" s="34"/>
      <c r="B33" s="31"/>
      <c r="C33" s="31"/>
      <c r="D33" s="31"/>
      <c r="E33" s="31"/>
      <c r="F33" s="24"/>
      <c r="G33" s="24"/>
      <c r="H33" s="31"/>
      <c r="I33" s="35"/>
    </row>
    <row r="34" spans="1:9" s="11" customFormat="1" ht="16.5">
      <c r="A34" s="34"/>
      <c r="B34" s="31"/>
      <c r="C34" s="31"/>
      <c r="D34" s="31"/>
      <c r="E34" s="31"/>
      <c r="F34" s="24"/>
      <c r="G34" s="24"/>
      <c r="H34" s="31"/>
      <c r="I34" s="35"/>
    </row>
    <row r="35" spans="1:9" s="11" customFormat="1" ht="16.5">
      <c r="A35" s="34"/>
      <c r="B35" s="31"/>
      <c r="C35" s="31"/>
      <c r="D35" s="31"/>
      <c r="E35" s="31"/>
      <c r="F35" s="24"/>
      <c r="G35" s="24"/>
      <c r="H35" s="31"/>
      <c r="I35" s="35"/>
    </row>
    <row r="36" spans="1:9" s="11" customFormat="1" ht="16.5">
      <c r="A36" s="34"/>
      <c r="B36" s="31"/>
      <c r="C36" s="31"/>
      <c r="D36" s="31"/>
      <c r="E36" s="31"/>
      <c r="F36" s="24"/>
      <c r="G36" s="24"/>
      <c r="H36" s="31"/>
      <c r="I36" s="35"/>
    </row>
    <row r="37" spans="1:9" s="11" customFormat="1" ht="16.5">
      <c r="A37" s="34"/>
      <c r="B37" s="31"/>
      <c r="C37" s="31"/>
      <c r="D37" s="31"/>
      <c r="E37" s="31"/>
      <c r="F37" s="24"/>
      <c r="G37" s="24"/>
      <c r="H37" s="31"/>
      <c r="I37" s="35"/>
    </row>
    <row r="38" spans="1:9" s="11" customFormat="1" ht="16.5">
      <c r="A38" s="34"/>
      <c r="B38" s="31"/>
      <c r="C38" s="31"/>
      <c r="D38" s="31"/>
      <c r="E38" s="31"/>
      <c r="F38" s="24"/>
      <c r="G38" s="24"/>
      <c r="H38" s="31"/>
      <c r="I38" s="35"/>
    </row>
    <row r="39" spans="1:9" s="11" customFormat="1" ht="16.5">
      <c r="A39" s="34"/>
      <c r="B39" s="31"/>
      <c r="C39" s="31"/>
      <c r="D39" s="31"/>
      <c r="E39" s="31"/>
      <c r="F39" s="24"/>
      <c r="G39" s="24"/>
      <c r="H39" s="31"/>
      <c r="I39" s="35"/>
    </row>
    <row r="40" spans="1:9" s="11" customFormat="1" ht="16.5">
      <c r="A40" s="34"/>
      <c r="B40" s="31"/>
      <c r="C40" s="31"/>
      <c r="D40" s="31"/>
      <c r="E40" s="31"/>
      <c r="F40" s="24"/>
      <c r="G40" s="24"/>
      <c r="H40" s="31"/>
      <c r="I40" s="35"/>
    </row>
    <row r="41" spans="1:9" s="11" customFormat="1" ht="16.5">
      <c r="A41" s="34"/>
      <c r="B41" s="31"/>
      <c r="C41" s="31"/>
      <c r="D41" s="31"/>
      <c r="E41" s="31"/>
      <c r="F41" s="24"/>
      <c r="G41" s="24"/>
      <c r="H41" s="31"/>
      <c r="I41" s="35"/>
    </row>
    <row r="42" spans="1:9" s="11" customFormat="1" ht="16.5">
      <c r="A42" s="34"/>
      <c r="B42" s="31"/>
      <c r="C42" s="31"/>
      <c r="D42" s="31"/>
      <c r="E42" s="31"/>
      <c r="F42" s="24"/>
      <c r="G42" s="24"/>
      <c r="H42" s="31"/>
      <c r="I42" s="35"/>
    </row>
    <row r="43" spans="1:9" s="11" customFormat="1" ht="16.5">
      <c r="A43" s="34"/>
      <c r="B43" s="31"/>
      <c r="C43" s="31"/>
      <c r="D43" s="31"/>
      <c r="E43" s="31"/>
      <c r="F43" s="24"/>
      <c r="G43" s="24"/>
      <c r="H43" s="31"/>
      <c r="I43" s="35"/>
    </row>
    <row r="44" spans="1:9" s="11" customFormat="1" ht="16.5">
      <c r="A44" s="36"/>
      <c r="B44" s="37"/>
      <c r="C44" s="37"/>
      <c r="D44" s="37"/>
      <c r="E44" s="37"/>
      <c r="F44" s="38"/>
      <c r="G44" s="38"/>
      <c r="H44" s="37"/>
      <c r="I44" s="39"/>
    </row>
  </sheetData>
  <mergeCells count="25">
    <mergeCell ref="A25:D25"/>
    <mergeCell ref="A2:I2"/>
    <mergeCell ref="A1:I1"/>
    <mergeCell ref="A5:I5"/>
    <mergeCell ref="F6:F7"/>
    <mergeCell ref="G6:G7"/>
    <mergeCell ref="H6:I6"/>
    <mergeCell ref="A4:I4"/>
    <mergeCell ref="A3:I3"/>
    <mergeCell ref="A6:E6"/>
    <mergeCell ref="A27:D27"/>
    <mergeCell ref="A26:D26"/>
    <mergeCell ref="A14:D14"/>
    <mergeCell ref="A16:D16"/>
    <mergeCell ref="A17:D17"/>
    <mergeCell ref="A18:D18"/>
    <mergeCell ref="A19:D19"/>
    <mergeCell ref="A15:D15"/>
    <mergeCell ref="A20:D20"/>
    <mergeCell ref="A21:D21"/>
    <mergeCell ref="A8:D8"/>
    <mergeCell ref="A9:D9"/>
    <mergeCell ref="A10:D10"/>
    <mergeCell ref="A13:D13"/>
    <mergeCell ref="A11:D11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2004-11-02T09:07:27Z</dcterms:created>
  <dcterms:modified xsi:type="dcterms:W3CDTF">2004-11-02T09:07:36Z</dcterms:modified>
  <cp:category/>
  <cp:version/>
  <cp:contentType/>
  <cp:contentStatus/>
</cp:coreProperties>
</file>