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60" windowWidth="14955" windowHeight="8475" activeTab="0"/>
  </bookViews>
  <sheets>
    <sheet name="98綜合平衡表" sheetId="1" r:id="rId1"/>
  </sheets>
  <definedNames>
    <definedName name="\0">#REF!</definedName>
    <definedName name="\a">#REF!</definedName>
    <definedName name="\p">#REF!</definedName>
    <definedName name="\t">#REF!</definedName>
    <definedName name="_Parse_Out" hidden="1">#REF!</definedName>
    <definedName name="FUN">#REF!</definedName>
    <definedName name="IN">#REF!</definedName>
    <definedName name="IN2_">#REF!</definedName>
    <definedName name="INN">#REF!</definedName>
    <definedName name="P">#REF!</definedName>
    <definedName name="_xlnm.Print_Area" localSheetId="0">'98綜合平衡表'!$A$1:$M$36</definedName>
    <definedName name="Q">#REF!</definedName>
    <definedName name="T">#REF!</definedName>
  </definedNames>
  <calcPr fullCalcOnLoad="1"/>
</workbook>
</file>

<file path=xl/comments1.xml><?xml version="1.0" encoding="utf-8"?>
<comments xmlns="http://schemas.openxmlformats.org/spreadsheetml/2006/main">
  <authors>
    <author>林秀鈴</author>
  </authors>
  <commentList>
    <comment ref="B15" authorId="0">
      <text>
        <r>
          <rPr>
            <sz val="10"/>
            <rFont val="新細明體"/>
            <family val="1"/>
          </rPr>
          <t xml:space="preserve">押金
</t>
        </r>
      </text>
    </comment>
    <comment ref="B21" authorId="0">
      <text>
        <r>
          <rPr>
            <sz val="10"/>
            <rFont val="新細明體"/>
            <family val="1"/>
          </rPr>
          <t>債款目錄</t>
        </r>
        <r>
          <rPr>
            <sz val="10"/>
            <rFont val="Times New Roman"/>
            <family val="1"/>
          </rPr>
          <t>-</t>
        </r>
        <r>
          <rPr>
            <sz val="10"/>
            <rFont val="新細明體"/>
            <family val="1"/>
          </rPr>
          <t>內債</t>
        </r>
        <r>
          <rPr>
            <sz val="10"/>
            <rFont val="Times New Roman"/>
            <family val="1"/>
          </rPr>
          <t xml:space="preserve">  </t>
        </r>
        <r>
          <rPr>
            <sz val="10"/>
            <rFont val="新細明體"/>
            <family val="1"/>
          </rPr>
          <t xml:space="preserve">
              中長期借款
之合計4,133,118,098,325元
</t>
        </r>
      </text>
    </comment>
    <comment ref="C15" authorId="0">
      <text>
        <r>
          <rPr>
            <sz val="10"/>
            <rFont val="新細明體"/>
            <family val="1"/>
          </rPr>
          <t xml:space="preserve">押金
</t>
        </r>
      </text>
    </comment>
  </commentList>
</comments>
</file>

<file path=xl/sharedStrings.xml><?xml version="1.0" encoding="utf-8"?>
<sst xmlns="http://schemas.openxmlformats.org/spreadsheetml/2006/main" count="67" uniqueCount="49">
  <si>
    <t>中  央  政  府</t>
  </si>
  <si>
    <t>總   決   算</t>
  </si>
  <si>
    <t>普通基金及特種</t>
  </si>
  <si>
    <t>基金綜合平衡表</t>
  </si>
  <si>
    <t>流動資產</t>
  </si>
  <si>
    <t>固定資產</t>
  </si>
  <si>
    <t>遞耗資產</t>
  </si>
  <si>
    <t>無形資產</t>
  </si>
  <si>
    <t>其他資產</t>
  </si>
  <si>
    <t>流動負債</t>
  </si>
  <si>
    <t>存款、匯款及金融債券</t>
  </si>
  <si>
    <t>央行及同業融資</t>
  </si>
  <si>
    <t>長期負債</t>
  </si>
  <si>
    <t>其他負債</t>
  </si>
  <si>
    <t>餘絀</t>
  </si>
  <si>
    <t>資本</t>
  </si>
  <si>
    <t>基金</t>
  </si>
  <si>
    <t>財產總值</t>
  </si>
  <si>
    <r>
      <t>中華民國</t>
    </r>
    <r>
      <rPr>
        <sz val="13"/>
        <rFont val="Times New Roman"/>
        <family val="1"/>
      </rPr>
      <t xml:space="preserve"> 98 </t>
    </r>
    <r>
      <rPr>
        <sz val="13"/>
        <rFont val="細明體"/>
        <family val="3"/>
      </rPr>
      <t>年</t>
    </r>
    <r>
      <rPr>
        <sz val="13"/>
        <rFont val="Times New Roman"/>
        <family val="1"/>
      </rPr>
      <t xml:space="preserve"> </t>
    </r>
  </si>
  <si>
    <r>
      <t xml:space="preserve">  12 </t>
    </r>
    <r>
      <rPr>
        <sz val="13"/>
        <rFont val="細明體"/>
        <family val="3"/>
      </rPr>
      <t>月</t>
    </r>
    <r>
      <rPr>
        <sz val="13"/>
        <rFont val="Times New Roman"/>
        <family val="1"/>
      </rPr>
      <t xml:space="preserve"> 31 </t>
    </r>
    <r>
      <rPr>
        <sz val="13"/>
        <rFont val="細明體"/>
        <family val="3"/>
      </rPr>
      <t>日</t>
    </r>
  </si>
  <si>
    <t>單位：新臺幣千元</t>
  </si>
  <si>
    <r>
      <t>普</t>
    </r>
    <r>
      <rPr>
        <sz val="12"/>
        <rFont val="Times New Roman"/>
        <family val="1"/>
      </rPr>
      <t xml:space="preserve">         </t>
    </r>
    <r>
      <rPr>
        <sz val="12"/>
        <rFont val="細明體"/>
        <family val="3"/>
      </rPr>
      <t>通</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</si>
  <si>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</si>
  <si>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合</t>
    </r>
    <r>
      <rPr>
        <sz val="12"/>
        <rFont val="Times New Roman"/>
        <family val="1"/>
      </rPr>
      <t xml:space="preserve">                      </t>
    </r>
    <r>
      <rPr>
        <sz val="12"/>
        <rFont val="細明體"/>
        <family val="3"/>
      </rPr>
      <t>計</t>
    </r>
  </si>
  <si>
    <t>科　　　　　　　目</t>
  </si>
  <si>
    <r>
      <t>總</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</si>
  <si>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特</t>
    </r>
    <r>
      <rPr>
        <sz val="12"/>
        <rFont val="Times New Roman"/>
        <family val="1"/>
      </rPr>
      <t xml:space="preserve">       </t>
    </r>
    <r>
      <rPr>
        <sz val="12"/>
        <rFont val="細明體"/>
        <family val="3"/>
      </rPr>
      <t>別</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</si>
  <si>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營</t>
    </r>
    <r>
      <rPr>
        <sz val="12"/>
        <rFont val="Times New Roman"/>
        <family val="1"/>
      </rPr>
      <t xml:space="preserve">          </t>
    </r>
    <r>
      <rPr>
        <sz val="12"/>
        <rFont val="細明體"/>
        <family val="3"/>
      </rPr>
      <t>業</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</si>
  <si>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非</t>
    </r>
    <r>
      <rPr>
        <sz val="12"/>
        <rFont val="Times New Roman"/>
        <family val="1"/>
      </rPr>
      <t xml:space="preserve">    </t>
    </r>
    <r>
      <rPr>
        <sz val="12"/>
        <rFont val="細明體"/>
        <family val="3"/>
      </rPr>
      <t>營</t>
    </r>
    <r>
      <rPr>
        <sz val="12"/>
        <rFont val="Times New Roman"/>
        <family val="1"/>
      </rPr>
      <t xml:space="preserve">    </t>
    </r>
    <r>
      <rPr>
        <sz val="12"/>
        <rFont val="細明體"/>
        <family val="3"/>
      </rPr>
      <t>業</t>
    </r>
    <r>
      <rPr>
        <sz val="12"/>
        <rFont val="Times New Roman"/>
        <family val="1"/>
      </rPr>
      <t xml:space="preserve">    </t>
    </r>
    <r>
      <rPr>
        <sz val="12"/>
        <rFont val="細明體"/>
        <family val="3"/>
      </rP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</si>
  <si>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信</t>
    </r>
    <r>
      <rPr>
        <sz val="12"/>
        <rFont val="Times New Roman"/>
        <family val="1"/>
      </rPr>
      <t xml:space="preserve">          </t>
    </r>
    <r>
      <rPr>
        <sz val="12"/>
        <rFont val="細明體"/>
        <family val="3"/>
      </rPr>
      <t>託</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</si>
  <si>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</si>
  <si>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</si>
  <si>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</si>
  <si>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</si>
  <si>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資</t>
    </r>
    <r>
      <rPr>
        <b/>
        <sz val="14"/>
        <rFont val="Times New Roman"/>
        <family val="1"/>
      </rPr>
      <t xml:space="preserve">                       </t>
    </r>
    <r>
      <rPr>
        <b/>
        <sz val="14"/>
        <rFont val="標楷體"/>
        <family val="4"/>
      </rPr>
      <t>產</t>
    </r>
  </si>
  <si>
    <t>押匯貼現及放款</t>
  </si>
  <si>
    <t>基金、投資、長期應收款及貸墊款</t>
  </si>
  <si>
    <t>遞延借項</t>
  </si>
  <si>
    <r>
      <t>合</t>
    </r>
    <r>
      <rPr>
        <b/>
        <sz val="14"/>
        <rFont val="Times New Roman"/>
        <family val="1"/>
      </rPr>
      <t xml:space="preserve">                       </t>
    </r>
    <r>
      <rPr>
        <b/>
        <sz val="14"/>
        <rFont val="標楷體"/>
        <family val="4"/>
      </rPr>
      <t>計</t>
    </r>
  </si>
  <si>
    <r>
      <t>負</t>
    </r>
    <r>
      <rPr>
        <b/>
        <sz val="14"/>
        <rFont val="Times New Roman"/>
        <family val="1"/>
      </rPr>
      <t xml:space="preserve">                       </t>
    </r>
    <r>
      <rPr>
        <b/>
        <sz val="14"/>
        <rFont val="標楷體"/>
        <family val="4"/>
      </rPr>
      <t>債</t>
    </r>
  </si>
  <si>
    <t>遞延貸項</t>
  </si>
  <si>
    <t>餘絀或業主權益(淨值)</t>
  </si>
  <si>
    <t>公積、盈餘（餘絀）及權益</t>
  </si>
  <si>
    <t>負債總額</t>
  </si>
  <si>
    <t>註：1.本表上年度列數係表達審定之資產、負債及餘絀等狀況。</t>
  </si>
  <si>
    <r>
      <t xml:space="preserve">    </t>
    </r>
    <r>
      <rPr>
        <sz val="10"/>
        <rFont val="新細明體"/>
        <family val="1"/>
      </rPr>
      <t xml:space="preserve">    2.普通基金總預算流動資產列數含非營業特種基金存放於普通基金國庫保管之款項。</t>
    </r>
  </si>
  <si>
    <r>
      <t xml:space="preserve">    </t>
    </r>
    <r>
      <rPr>
        <sz val="10"/>
        <rFont val="新細明體"/>
        <family val="1"/>
      </rPr>
      <t xml:space="preserve">    3.普通基金固定資產列數係財產目錄中，除作業用財產（含珍貴財產）及國營事業財產（含珍貴財產）已分別於營業及非營業特 種基金表達外，其餘均列計入本項目。</t>
    </r>
  </si>
  <si>
    <r>
      <t xml:space="preserve">    </t>
    </r>
    <r>
      <rPr>
        <sz val="10"/>
        <rFont val="新細明體"/>
        <family val="1"/>
      </rPr>
      <t xml:space="preserve">    4.非營業特種基金含作業基金、特別收入基金、資本計畫基金及債務基金等四類基金。</t>
    </r>
  </si>
  <si>
    <t>v</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</si>
</sst>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quot;…&quot;"/>
    <numFmt numFmtId="177" formatCode="#,##0;\-#,##0;&quot;…&quot;"/>
    <numFmt numFmtId="178" formatCode="#,##0.00_ "/>
    <numFmt numFmtId="179" formatCode="General_)"/>
    <numFmt numFmtId="180" formatCode="#,##0.00_);[Red]\(#,##0.00\)"/>
    <numFmt numFmtId="181" formatCode="_(* #,##0.00_);_(* \(#,##0.00\);_(* &quot;-&quot;??_);_(@_)"/>
    <numFmt numFmtId="182" formatCode="#,##0.00\ \ \ \ \ \ \ \ \ \ \ \ \ \ \ \ \ \ "/>
    <numFmt numFmtId="183" formatCode="#,##0.00\ \ \ \ \ \ \ \ \ \ \ \ \ \ \ "/>
    <numFmt numFmtId="184" formatCode="#,##0.00\ \ \ \ \ \ \ \ \ \ \ "/>
    <numFmt numFmtId="185" formatCode="#,##0.00\ \ \ \ \ \ "/>
    <numFmt numFmtId="186" formatCode="_(&quot;$&quot;* #,##0_);_(&quot;$&quot;* \(#,##0\);_(&quot;$&quot;* &quot;-&quot;_);_(@_)"/>
    <numFmt numFmtId="187" formatCode="_(* #,##0_);_(* \(#,##0\);_(* &quot;-&quot;_);_(@_)"/>
    <numFmt numFmtId="188" formatCode="_(&quot;$&quot;* #,##0.00_);_(&quot;$&quot;* \(#,##0.00\);_(&quot;$&quot;* &quot;-&quot;??_);_(@_)"/>
    <numFmt numFmtId="189" formatCode="_(&quot; +&quot;* #,##0.00_);_(&quot; -&quot;* #,##0.00_);_(* &quot;…&quot;_);_(@_)"/>
    <numFmt numFmtId="190" formatCode="0.00_)"/>
  </numFmts>
  <fonts count="29">
    <font>
      <sz val="12"/>
      <name val="細明體"/>
      <family val="3"/>
    </font>
    <font>
      <sz val="11"/>
      <name val="Times New Roman"/>
      <family val="1"/>
    </font>
    <font>
      <sz val="12"/>
      <name val="Courier"/>
      <family val="3"/>
    </font>
    <font>
      <b/>
      <i/>
      <sz val="16"/>
      <name val="Helv"/>
      <family val="2"/>
    </font>
    <font>
      <sz val="10"/>
      <name val="Arial"/>
      <family val="2"/>
    </font>
    <font>
      <sz val="12"/>
      <name val="Times New Roman"/>
      <family val="1"/>
    </font>
    <font>
      <u val="single"/>
      <sz val="12"/>
      <color indexed="36"/>
      <name val="細明體"/>
      <family val="3"/>
    </font>
    <font>
      <u val="single"/>
      <sz val="12"/>
      <color indexed="12"/>
      <name val="細明體"/>
      <family val="3"/>
    </font>
    <font>
      <sz val="9"/>
      <name val="細明體"/>
      <family val="3"/>
    </font>
    <font>
      <b/>
      <u val="single"/>
      <sz val="20"/>
      <color indexed="10"/>
      <name val="細明體"/>
      <family val="3"/>
    </font>
    <font>
      <b/>
      <u val="single"/>
      <sz val="20"/>
      <name val="細明體"/>
      <family val="3"/>
    </font>
    <font>
      <b/>
      <u val="single"/>
      <sz val="26"/>
      <name val="細明體"/>
      <family val="3"/>
    </font>
    <font>
      <b/>
      <u val="single"/>
      <sz val="25"/>
      <name val="細明體"/>
      <family val="3"/>
    </font>
    <font>
      <sz val="13"/>
      <name val="Times New Roman"/>
      <family val="1"/>
    </font>
    <font>
      <sz val="13"/>
      <name val="細明體"/>
      <family val="3"/>
    </font>
    <font>
      <sz val="9"/>
      <name val="新細明體"/>
      <family val="1"/>
    </font>
    <font>
      <sz val="10"/>
      <name val="新細明體"/>
      <family val="1"/>
    </font>
    <font>
      <b/>
      <sz val="14"/>
      <name val="Times New Roman"/>
      <family val="1"/>
    </font>
    <font>
      <b/>
      <sz val="14"/>
      <name val="標楷體"/>
      <family val="4"/>
    </font>
    <font>
      <b/>
      <sz val="10"/>
      <name val="Arial"/>
      <family val="2"/>
    </font>
    <font>
      <b/>
      <sz val="12"/>
      <name val="Times New Roman"/>
      <family val="1"/>
    </font>
    <font>
      <sz val="11"/>
      <name val="新細明體"/>
      <family val="1"/>
    </font>
    <font>
      <b/>
      <sz val="12"/>
      <name val="標楷體"/>
      <family val="4"/>
    </font>
    <font>
      <sz val="14"/>
      <name val="Times New Roman"/>
      <family val="1"/>
    </font>
    <font>
      <sz val="12"/>
      <color indexed="10"/>
      <name val="Times New Roman"/>
      <family val="1"/>
    </font>
    <font>
      <sz val="10"/>
      <name val="Times New Roman"/>
      <family val="1"/>
    </font>
    <font>
      <b/>
      <sz val="12"/>
      <color indexed="10"/>
      <name val="Times New Roman"/>
      <family val="1"/>
    </font>
    <font>
      <b/>
      <sz val="12"/>
      <color indexed="10"/>
      <name val="細明體"/>
      <family val="3"/>
    </font>
    <font>
      <b/>
      <sz val="8"/>
      <name val="細明體"/>
      <family val="2"/>
    </font>
  </fonts>
  <fills count="3">
    <fill>
      <patternFill/>
    </fill>
    <fill>
      <patternFill patternType="gray125"/>
    </fill>
    <fill>
      <patternFill patternType="solid">
        <fgColor indexed="9"/>
        <bgColor indexed="64"/>
      </patternFill>
    </fill>
  </fills>
  <borders count="21">
    <border>
      <left/>
      <right/>
      <top/>
      <bottom/>
      <diagonal/>
    </border>
    <border>
      <left style="thin"/>
      <right style="thin"/>
      <top style="thin"/>
      <bottom style="thin"/>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 fillId="0" borderId="0" applyBorder="0" applyAlignment="0">
      <protection/>
    </xf>
    <xf numFmtId="179" fontId="2" fillId="2" borderId="1" applyNumberFormat="0" applyFont="0" applyFill="0" applyBorder="0">
      <alignment horizontal="center" vertical="center"/>
      <protection/>
    </xf>
    <xf numFmtId="190" fontId="3" fillId="0" borderId="0">
      <alignment/>
      <protection/>
    </xf>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5" fillId="0" borderId="0" applyFont="0" applyFill="0" applyBorder="0" applyAlignment="0" applyProtection="0"/>
    <xf numFmtId="0" fontId="7" fillId="0" borderId="0" applyNumberFormat="0" applyFill="0" applyBorder="0" applyAlignment="0" applyProtection="0"/>
  </cellStyleXfs>
  <cellXfs count="68">
    <xf numFmtId="0" fontId="0" fillId="0" borderId="0" xfId="0" applyAlignment="1">
      <alignment/>
    </xf>
    <xf numFmtId="0" fontId="5" fillId="0" borderId="0" xfId="0" applyFont="1" applyAlignment="1">
      <alignment/>
    </xf>
    <xf numFmtId="0" fontId="9"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xf>
    <xf numFmtId="0" fontId="11" fillId="0" borderId="0" xfId="0" applyFont="1" applyAlignment="1">
      <alignment horizontal="right"/>
    </xf>
    <xf numFmtId="0" fontId="12" fillId="0" borderId="0" xfId="0" applyFont="1" applyAlignment="1">
      <alignment horizontal="right"/>
    </xf>
    <xf numFmtId="0" fontId="12" fillId="0" borderId="0" xfId="0" applyFont="1" applyAlignment="1">
      <alignment horizontal="left"/>
    </xf>
    <xf numFmtId="0" fontId="0" fillId="0" borderId="0" xfId="0" applyFont="1" applyAlignment="1">
      <alignment horizontal="right" vertical="top"/>
    </xf>
    <xf numFmtId="0" fontId="14" fillId="0" borderId="0" xfId="0" applyFont="1" applyAlignment="1">
      <alignment horizontal="right" vertical="top"/>
    </xf>
    <xf numFmtId="0" fontId="13" fillId="0" borderId="0" xfId="0" applyFont="1" applyAlignment="1">
      <alignment horizontal="left" vertical="top"/>
    </xf>
    <xf numFmtId="0" fontId="0" fillId="0" borderId="0" xfId="0" applyFont="1" applyAlignment="1">
      <alignment horizontal="right"/>
    </xf>
    <xf numFmtId="0" fontId="5" fillId="0" borderId="2" xfId="0" applyFont="1" applyBorder="1" applyAlignment="1">
      <alignment vertical="center"/>
    </xf>
    <xf numFmtId="0" fontId="0" fillId="0" borderId="3" xfId="0" applyFont="1" applyBorder="1" applyAlignment="1">
      <alignment horizontal="centerContinuous" vertical="center"/>
    </xf>
    <xf numFmtId="0" fontId="5" fillId="0" borderId="4" xfId="0" applyFont="1" applyBorder="1" applyAlignment="1">
      <alignment horizontal="centerContinuous" vertical="center"/>
    </xf>
    <xf numFmtId="0" fontId="5" fillId="0" borderId="5" xfId="0" applyFont="1" applyBorder="1" applyAlignment="1">
      <alignment horizontal="centerContinuous" vertical="center"/>
    </xf>
    <xf numFmtId="0" fontId="0" fillId="0" borderId="6" xfId="0" applyFont="1" applyBorder="1" applyAlignment="1">
      <alignment horizontal="centerContinuous" vertical="center"/>
    </xf>
    <xf numFmtId="0" fontId="5" fillId="0" borderId="6" xfId="0" applyFont="1" applyBorder="1" applyAlignment="1">
      <alignment horizontal="centerContinuous" vertical="center"/>
    </xf>
    <xf numFmtId="0" fontId="5" fillId="0" borderId="2" xfId="0" applyFont="1" applyBorder="1" applyAlignment="1">
      <alignment horizontal="centerContinuous"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Continuous" vertical="center"/>
    </xf>
    <xf numFmtId="0" fontId="5" fillId="0" borderId="12" xfId="0" applyFont="1" applyBorder="1" applyAlignment="1">
      <alignment horizontal="centerContinuous"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5" fillId="0" borderId="15" xfId="0" applyFont="1" applyBorder="1" applyAlignment="1">
      <alignment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18" fillId="0" borderId="8" xfId="0" applyFont="1" applyBorder="1" applyAlignment="1">
      <alignment horizontal="center"/>
    </xf>
    <xf numFmtId="176" fontId="19" fillId="0" borderId="8" xfId="0" applyNumberFormat="1" applyFont="1" applyBorder="1" applyAlignment="1">
      <alignment horizontal="right"/>
    </xf>
    <xf numFmtId="177" fontId="19" fillId="0" borderId="8" xfId="0" applyNumberFormat="1" applyFont="1" applyBorder="1" applyAlignment="1">
      <alignment horizontal="right"/>
    </xf>
    <xf numFmtId="176" fontId="19" fillId="0" borderId="16" xfId="0" applyNumberFormat="1" applyFont="1" applyBorder="1" applyAlignment="1">
      <alignment horizontal="right"/>
    </xf>
    <xf numFmtId="176" fontId="20" fillId="0" borderId="0" xfId="0" applyNumberFormat="1" applyFont="1" applyAlignment="1">
      <alignment/>
    </xf>
    <xf numFmtId="0" fontId="21" fillId="0" borderId="8" xfId="0" applyFont="1" applyBorder="1" applyAlignment="1">
      <alignment horizontal="distributed"/>
    </xf>
    <xf numFmtId="176" fontId="4" fillId="0" borderId="8" xfId="0" applyNumberFormat="1" applyFont="1" applyBorder="1" applyAlignment="1">
      <alignment horizontal="right"/>
    </xf>
    <xf numFmtId="177" fontId="4" fillId="0" borderId="8" xfId="0" applyNumberFormat="1" applyFont="1" applyBorder="1" applyAlignment="1">
      <alignment horizontal="right"/>
    </xf>
    <xf numFmtId="176" fontId="4" fillId="0" borderId="17" xfId="0" applyNumberFormat="1" applyFont="1" applyBorder="1" applyAlignment="1">
      <alignment horizontal="right"/>
    </xf>
    <xf numFmtId="176" fontId="20" fillId="0" borderId="0" xfId="0" applyNumberFormat="1" applyFont="1" applyAlignment="1">
      <alignment/>
    </xf>
    <xf numFmtId="0" fontId="5" fillId="0" borderId="0" xfId="0" applyFont="1" applyAlignment="1">
      <alignment/>
    </xf>
    <xf numFmtId="0" fontId="15" fillId="0" borderId="8" xfId="0" applyFont="1" applyBorder="1" applyAlignment="1">
      <alignment horizontal="distributed"/>
    </xf>
    <xf numFmtId="0" fontId="18" fillId="0" borderId="8" xfId="0" applyFont="1" applyBorder="1" applyAlignment="1">
      <alignment horizontal="center" vertical="center"/>
    </xf>
    <xf numFmtId="176" fontId="19" fillId="0" borderId="8" xfId="0" applyNumberFormat="1" applyFont="1" applyBorder="1" applyAlignment="1">
      <alignment horizontal="right" vertical="center"/>
    </xf>
    <xf numFmtId="177" fontId="19" fillId="0" borderId="8" xfId="0" applyNumberFormat="1" applyFont="1" applyBorder="1" applyAlignment="1">
      <alignment horizontal="right" vertical="center"/>
    </xf>
    <xf numFmtId="176" fontId="19" fillId="0" borderId="17" xfId="0" applyNumberFormat="1" applyFont="1" applyBorder="1" applyAlignment="1">
      <alignment horizontal="right" vertical="center"/>
    </xf>
    <xf numFmtId="176" fontId="20" fillId="0" borderId="0" xfId="0" applyNumberFormat="1" applyFont="1" applyAlignment="1">
      <alignment vertical="center"/>
    </xf>
    <xf numFmtId="0" fontId="20" fillId="0" borderId="0" xfId="0" applyFont="1" applyAlignment="1">
      <alignment vertical="center"/>
    </xf>
    <xf numFmtId="177" fontId="4" fillId="0" borderId="17" xfId="0" applyNumberFormat="1" applyFont="1" applyBorder="1" applyAlignment="1">
      <alignment horizontal="right"/>
    </xf>
    <xf numFmtId="0" fontId="22" fillId="0" borderId="8" xfId="0" applyFont="1" applyBorder="1" applyAlignment="1">
      <alignment horizontal="distributed"/>
    </xf>
    <xf numFmtId="177" fontId="19" fillId="0" borderId="17" xfId="0" applyNumberFormat="1" applyFont="1" applyBorder="1" applyAlignment="1">
      <alignment horizontal="right"/>
    </xf>
    <xf numFmtId="0" fontId="18" fillId="0" borderId="18" xfId="0" applyFont="1" applyBorder="1" applyAlignment="1">
      <alignment horizontal="center"/>
    </xf>
    <xf numFmtId="176" fontId="19" fillId="0" borderId="18" xfId="0" applyNumberFormat="1" applyFont="1" applyBorder="1" applyAlignment="1">
      <alignment horizontal="right"/>
    </xf>
    <xf numFmtId="177" fontId="19" fillId="0" borderId="19" xfId="0" applyNumberFormat="1" applyFont="1" applyBorder="1" applyAlignment="1">
      <alignment horizontal="right"/>
    </xf>
    <xf numFmtId="176" fontId="19" fillId="0" borderId="19" xfId="0" applyNumberFormat="1" applyFont="1" applyBorder="1" applyAlignment="1">
      <alignment horizontal="right"/>
    </xf>
    <xf numFmtId="176" fontId="19" fillId="0" borderId="20" xfId="0" applyNumberFormat="1" applyFont="1" applyBorder="1" applyAlignment="1">
      <alignment horizontal="right"/>
    </xf>
    <xf numFmtId="0" fontId="20" fillId="0" borderId="0" xfId="0" applyFont="1" applyAlignment="1">
      <alignment/>
    </xf>
    <xf numFmtId="0" fontId="16"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horizontal="center"/>
    </xf>
    <xf numFmtId="176" fontId="26" fillId="0" borderId="0" xfId="0" applyNumberFormat="1" applyFont="1" applyAlignment="1">
      <alignment horizontal="center"/>
    </xf>
    <xf numFmtId="0" fontId="27" fillId="0" borderId="0" xfId="0" applyFont="1" applyAlignment="1">
      <alignment horizontal="center"/>
    </xf>
    <xf numFmtId="0" fontId="24" fillId="0" borderId="0" xfId="0" applyFont="1" applyAlignment="1">
      <alignment horizontal="center"/>
    </xf>
    <xf numFmtId="0" fontId="5" fillId="0" borderId="0" xfId="0" applyFont="1" applyAlignment="1">
      <alignment horizontal="center"/>
    </xf>
    <xf numFmtId="0" fontId="0" fillId="0" borderId="0" xfId="0" applyAlignment="1">
      <alignment horizontal="center"/>
    </xf>
  </cellXfs>
  <cellStyles count="13">
    <cellStyle name="Normal" xfId="0"/>
    <cellStyle name="eng" xfId="15"/>
    <cellStyle name="lu" xfId="16"/>
    <cellStyle name="Normal - Style1" xfId="17"/>
    <cellStyle name="Normal_Basic Assumptions" xfId="18"/>
    <cellStyle name="Comma" xfId="19"/>
    <cellStyle name="Comma [0]" xfId="20"/>
    <cellStyle name="Followed Hyperlink" xfId="21"/>
    <cellStyle name="Percent" xfId="22"/>
    <cellStyle name="Currency" xfId="23"/>
    <cellStyle name="Currency [0]" xfId="24"/>
    <cellStyle name="貨幣[0]_Apply"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showGridLines="0" tabSelected="1" workbookViewId="0" topLeftCell="A2">
      <pane xSplit="1" ySplit="5" topLeftCell="B7" activePane="bottomRight" state="frozen"/>
      <selection pane="topLeft" activeCell="A2" sqref="A2"/>
      <selection pane="topRight" activeCell="B2" sqref="B2"/>
      <selection pane="bottomLeft" activeCell="A7" sqref="A7"/>
      <selection pane="bottomRight" activeCell="G29" sqref="G29"/>
    </sheetView>
  </sheetViews>
  <sheetFormatPr defaultColWidth="9.00390625" defaultRowHeight="16.5"/>
  <cols>
    <col min="1" max="1" width="24.25390625" style="1" customWidth="1"/>
    <col min="2" max="2" width="13.00390625" style="1" customWidth="1"/>
    <col min="3" max="3" width="12.625" style="1" customWidth="1"/>
    <col min="4" max="5" width="10.00390625" style="1" customWidth="1"/>
    <col min="6" max="7" width="13.25390625" style="60" customWidth="1"/>
    <col min="8" max="8" width="15.875" style="1" customWidth="1"/>
    <col min="9" max="10" width="15.75390625" style="1" customWidth="1"/>
    <col min="11" max="11" width="15.875" style="1" customWidth="1"/>
    <col min="12" max="13" width="16.00390625" style="1" customWidth="1"/>
  </cols>
  <sheetData>
    <row r="1" spans="6:8" s="1" customFormat="1" ht="27.75">
      <c r="F1" s="2"/>
      <c r="G1" s="3" t="s">
        <v>0</v>
      </c>
      <c r="H1" s="4" t="s">
        <v>1</v>
      </c>
    </row>
    <row r="2" spans="6:8" s="1" customFormat="1" ht="36.75">
      <c r="F2" s="5"/>
      <c r="G2" s="6" t="s">
        <v>2</v>
      </c>
      <c r="H2" s="7" t="s">
        <v>3</v>
      </c>
    </row>
    <row r="3" spans="6:13" s="1" customFormat="1" ht="18" thickBot="1">
      <c r="F3" s="8"/>
      <c r="G3" s="9" t="s">
        <v>18</v>
      </c>
      <c r="H3" s="10" t="s">
        <v>19</v>
      </c>
      <c r="M3" s="11" t="s">
        <v>20</v>
      </c>
    </row>
    <row r="4" spans="1:13" s="21" customFormat="1" ht="19.5" customHeight="1">
      <c r="A4" s="12"/>
      <c r="B4" s="13" t="s">
        <v>21</v>
      </c>
      <c r="C4" s="14"/>
      <c r="D4" s="15"/>
      <c r="E4" s="14"/>
      <c r="F4" s="16" t="s">
        <v>22</v>
      </c>
      <c r="G4" s="17"/>
      <c r="H4" s="17"/>
      <c r="I4" s="17"/>
      <c r="J4" s="17"/>
      <c r="K4" s="18"/>
      <c r="L4" s="19" t="s">
        <v>23</v>
      </c>
      <c r="M4" s="20"/>
    </row>
    <row r="5" spans="1:13" s="21" customFormat="1" ht="19.5" customHeight="1">
      <c r="A5" s="22" t="s">
        <v>24</v>
      </c>
      <c r="B5" s="23" t="s">
        <v>25</v>
      </c>
      <c r="C5" s="24"/>
      <c r="D5" s="23" t="s">
        <v>26</v>
      </c>
      <c r="E5" s="24"/>
      <c r="F5" s="25" t="s">
        <v>27</v>
      </c>
      <c r="G5" s="26"/>
      <c r="H5" s="25" t="s">
        <v>28</v>
      </c>
      <c r="I5" s="26"/>
      <c r="J5" s="25" t="s">
        <v>29</v>
      </c>
      <c r="K5" s="26"/>
      <c r="L5" s="27"/>
      <c r="M5" s="28"/>
    </row>
    <row r="6" spans="1:13" s="21" customFormat="1" ht="19.5" customHeight="1">
      <c r="A6" s="29"/>
      <c r="B6" s="30" t="s">
        <v>30</v>
      </c>
      <c r="C6" s="30" t="s">
        <v>31</v>
      </c>
      <c r="D6" s="30" t="s">
        <v>32</v>
      </c>
      <c r="E6" s="30" t="s">
        <v>33</v>
      </c>
      <c r="F6" s="30" t="s">
        <v>30</v>
      </c>
      <c r="G6" s="30" t="s">
        <v>31</v>
      </c>
      <c r="H6" s="30" t="s">
        <v>30</v>
      </c>
      <c r="I6" s="30" t="s">
        <v>31</v>
      </c>
      <c r="J6" s="30" t="s">
        <v>30</v>
      </c>
      <c r="K6" s="30" t="s">
        <v>31</v>
      </c>
      <c r="L6" s="30" t="s">
        <v>30</v>
      </c>
      <c r="M6" s="31" t="s">
        <v>31</v>
      </c>
    </row>
    <row r="7" spans="1:14" s="1" customFormat="1" ht="29.25" customHeight="1">
      <c r="A7" s="32" t="s">
        <v>34</v>
      </c>
      <c r="B7" s="33">
        <f aca="true" t="shared" si="0" ref="B7:K7">SUM(B8:B15)</f>
        <v>6070689475</v>
      </c>
      <c r="C7" s="33">
        <f t="shared" si="0"/>
        <v>5452030115</v>
      </c>
      <c r="D7" s="34">
        <f t="shared" si="0"/>
        <v>547477661</v>
      </c>
      <c r="E7" s="34">
        <f t="shared" si="0"/>
        <v>-2964626</v>
      </c>
      <c r="F7" s="33">
        <f t="shared" si="0"/>
        <v>29562477726</v>
      </c>
      <c r="G7" s="33">
        <f t="shared" si="0"/>
        <v>26433959350</v>
      </c>
      <c r="H7" s="33">
        <f t="shared" si="0"/>
        <v>3474509124</v>
      </c>
      <c r="I7" s="33">
        <f t="shared" si="0"/>
        <v>3307341985</v>
      </c>
      <c r="J7" s="33">
        <f t="shared" si="0"/>
        <v>1512233506</v>
      </c>
      <c r="K7" s="33">
        <f t="shared" si="0"/>
        <v>1163478306</v>
      </c>
      <c r="L7" s="33">
        <f aca="true" t="shared" si="1" ref="L7:L31">B7+D7+F7+H7+J7</f>
        <v>41167387492</v>
      </c>
      <c r="M7" s="35">
        <f aca="true" t="shared" si="2" ref="M7:M31">C7+E7+G7+I7+K7</f>
        <v>36353845130</v>
      </c>
      <c r="N7" s="36">
        <f aca="true" t="shared" si="3" ref="N7:N29">SUM(B7:K7)-L7-M7</f>
        <v>0</v>
      </c>
    </row>
    <row r="8" spans="1:14" s="42" customFormat="1" ht="22.5" customHeight="1">
      <c r="A8" s="37" t="s">
        <v>4</v>
      </c>
      <c r="B8" s="38">
        <f>1026434784-773409</f>
        <v>1025661375</v>
      </c>
      <c r="C8" s="38">
        <f>1071939046-717912</f>
        <v>1071221134</v>
      </c>
      <c r="D8" s="39">
        <v>547477661</v>
      </c>
      <c r="E8" s="39">
        <v>-2964626</v>
      </c>
      <c r="F8" s="39">
        <v>7578930142</v>
      </c>
      <c r="G8" s="39">
        <v>6824606029</v>
      </c>
      <c r="H8" s="38">
        <v>749651791</v>
      </c>
      <c r="I8" s="38">
        <v>710698578</v>
      </c>
      <c r="J8" s="38">
        <v>0</v>
      </c>
      <c r="K8" s="38">
        <v>0</v>
      </c>
      <c r="L8" s="38">
        <f t="shared" si="1"/>
        <v>9901720969</v>
      </c>
      <c r="M8" s="40">
        <f t="shared" si="2"/>
        <v>8603561115</v>
      </c>
      <c r="N8" s="41">
        <f t="shared" si="3"/>
        <v>0</v>
      </c>
    </row>
    <row r="9" spans="1:14" s="1" customFormat="1" ht="22.5" customHeight="1">
      <c r="A9" s="37" t="s">
        <v>35</v>
      </c>
      <c r="B9" s="38">
        <v>0</v>
      </c>
      <c r="C9" s="38">
        <v>0</v>
      </c>
      <c r="D9" s="38">
        <v>0</v>
      </c>
      <c r="E9" s="38">
        <v>0</v>
      </c>
      <c r="F9" s="38">
        <v>4196917942</v>
      </c>
      <c r="G9" s="38">
        <v>4034288883</v>
      </c>
      <c r="H9" s="38">
        <v>0</v>
      </c>
      <c r="I9" s="38">
        <v>0</v>
      </c>
      <c r="J9" s="38">
        <v>0</v>
      </c>
      <c r="K9" s="38">
        <v>0</v>
      </c>
      <c r="L9" s="38">
        <f t="shared" si="1"/>
        <v>4196917942</v>
      </c>
      <c r="M9" s="40">
        <f t="shared" si="2"/>
        <v>4034288883</v>
      </c>
      <c r="N9" s="36">
        <f t="shared" si="3"/>
        <v>0</v>
      </c>
    </row>
    <row r="10" spans="1:14" s="1" customFormat="1" ht="22.5" customHeight="1">
      <c r="A10" s="43" t="s">
        <v>36</v>
      </c>
      <c r="B10" s="38">
        <v>0</v>
      </c>
      <c r="C10" s="38">
        <v>0</v>
      </c>
      <c r="D10" s="38">
        <v>0</v>
      </c>
      <c r="E10" s="38">
        <v>0</v>
      </c>
      <c r="F10" s="38">
        <v>13494822234</v>
      </c>
      <c r="G10" s="38">
        <v>11341650681</v>
      </c>
      <c r="H10" s="38">
        <v>785918295</v>
      </c>
      <c r="I10" s="38">
        <v>727149365</v>
      </c>
      <c r="J10" s="38">
        <v>0</v>
      </c>
      <c r="K10" s="38">
        <v>0</v>
      </c>
      <c r="L10" s="38">
        <f t="shared" si="1"/>
        <v>14280740529</v>
      </c>
      <c r="M10" s="40">
        <f t="shared" si="2"/>
        <v>12068800046</v>
      </c>
      <c r="N10" s="36">
        <f t="shared" si="3"/>
        <v>0</v>
      </c>
    </row>
    <row r="11" spans="1:14" s="1" customFormat="1" ht="22.5" customHeight="1">
      <c r="A11" s="37" t="s">
        <v>5</v>
      </c>
      <c r="B11" s="38">
        <v>5044254691</v>
      </c>
      <c r="C11" s="38">
        <v>4380091069</v>
      </c>
      <c r="D11" s="38">
        <v>0</v>
      </c>
      <c r="E11" s="38">
        <v>0</v>
      </c>
      <c r="F11" s="38">
        <v>3788898486</v>
      </c>
      <c r="G11" s="38">
        <v>3722332239</v>
      </c>
      <c r="H11" s="38">
        <v>1499873966</v>
      </c>
      <c r="I11" s="38">
        <v>1438690178</v>
      </c>
      <c r="J11" s="38">
        <v>0</v>
      </c>
      <c r="K11" s="38">
        <v>0</v>
      </c>
      <c r="L11" s="38">
        <f t="shared" si="1"/>
        <v>10333027143</v>
      </c>
      <c r="M11" s="40">
        <f t="shared" si="2"/>
        <v>9541113486</v>
      </c>
      <c r="N11" s="36">
        <f t="shared" si="3"/>
        <v>0</v>
      </c>
    </row>
    <row r="12" spans="1:14" s="1" customFormat="1" ht="22.5" customHeight="1">
      <c r="A12" s="37" t="s">
        <v>6</v>
      </c>
      <c r="B12" s="38">
        <v>0</v>
      </c>
      <c r="C12" s="38">
        <v>0</v>
      </c>
      <c r="D12" s="38">
        <v>0</v>
      </c>
      <c r="E12" s="38">
        <v>0</v>
      </c>
      <c r="F12" s="38">
        <v>0</v>
      </c>
      <c r="G12" s="38">
        <v>0</v>
      </c>
      <c r="H12" s="38">
        <v>40536</v>
      </c>
      <c r="I12" s="38">
        <v>41469</v>
      </c>
      <c r="J12" s="38">
        <v>0</v>
      </c>
      <c r="K12" s="38">
        <v>0</v>
      </c>
      <c r="L12" s="38">
        <f t="shared" si="1"/>
        <v>40536</v>
      </c>
      <c r="M12" s="40">
        <f t="shared" si="2"/>
        <v>41469</v>
      </c>
      <c r="N12" s="36">
        <f t="shared" si="3"/>
        <v>0</v>
      </c>
    </row>
    <row r="13" spans="1:14" s="1" customFormat="1" ht="22.5" customHeight="1">
      <c r="A13" s="37" t="s">
        <v>7</v>
      </c>
      <c r="B13" s="38">
        <v>0</v>
      </c>
      <c r="C13" s="38">
        <v>0</v>
      </c>
      <c r="D13" s="38">
        <v>0</v>
      </c>
      <c r="E13" s="38">
        <v>0</v>
      </c>
      <c r="F13" s="38">
        <v>61806586</v>
      </c>
      <c r="G13" s="38">
        <v>67357709</v>
      </c>
      <c r="H13" s="38">
        <v>10257621</v>
      </c>
      <c r="I13" s="38">
        <v>7811209</v>
      </c>
      <c r="J13" s="38">
        <v>0</v>
      </c>
      <c r="K13" s="38">
        <v>0</v>
      </c>
      <c r="L13" s="38">
        <f t="shared" si="1"/>
        <v>72064207</v>
      </c>
      <c r="M13" s="40">
        <f t="shared" si="2"/>
        <v>75168918</v>
      </c>
      <c r="N13" s="36">
        <f t="shared" si="3"/>
        <v>0</v>
      </c>
    </row>
    <row r="14" spans="1:14" s="1" customFormat="1" ht="22.5" customHeight="1">
      <c r="A14" s="37" t="s">
        <v>37</v>
      </c>
      <c r="B14" s="38">
        <v>0</v>
      </c>
      <c r="C14" s="38">
        <v>0</v>
      </c>
      <c r="D14" s="38">
        <v>0</v>
      </c>
      <c r="E14" s="38">
        <v>0</v>
      </c>
      <c r="F14" s="38">
        <v>0</v>
      </c>
      <c r="G14" s="38">
        <v>0</v>
      </c>
      <c r="H14" s="38">
        <v>4807886</v>
      </c>
      <c r="I14" s="38">
        <v>2763636</v>
      </c>
      <c r="J14" s="38">
        <v>0</v>
      </c>
      <c r="K14" s="38">
        <v>0</v>
      </c>
      <c r="L14" s="38">
        <f t="shared" si="1"/>
        <v>4807886</v>
      </c>
      <c r="M14" s="40">
        <f t="shared" si="2"/>
        <v>2763636</v>
      </c>
      <c r="N14" s="36">
        <f t="shared" si="3"/>
        <v>0</v>
      </c>
    </row>
    <row r="15" spans="1:14" s="1" customFormat="1" ht="22.5" customHeight="1">
      <c r="A15" s="37" t="s">
        <v>8</v>
      </c>
      <c r="B15" s="38">
        <v>773409</v>
      </c>
      <c r="C15" s="38">
        <v>717912</v>
      </c>
      <c r="D15" s="38">
        <v>0</v>
      </c>
      <c r="E15" s="38">
        <v>0</v>
      </c>
      <c r="F15" s="38">
        <v>441102336</v>
      </c>
      <c r="G15" s="38">
        <v>443723809</v>
      </c>
      <c r="H15" s="38">
        <v>423959029</v>
      </c>
      <c r="I15" s="38">
        <v>420187550</v>
      </c>
      <c r="J15" s="38">
        <v>1512233506</v>
      </c>
      <c r="K15" s="38">
        <v>1163478306</v>
      </c>
      <c r="L15" s="38">
        <f t="shared" si="1"/>
        <v>2378068280</v>
      </c>
      <c r="M15" s="40">
        <f t="shared" si="2"/>
        <v>2028107577</v>
      </c>
      <c r="N15" s="36">
        <f t="shared" si="3"/>
        <v>0</v>
      </c>
    </row>
    <row r="16" spans="1:14" s="49" customFormat="1" ht="33.75" customHeight="1">
      <c r="A16" s="44" t="s">
        <v>38</v>
      </c>
      <c r="B16" s="45">
        <f aca="true" t="shared" si="4" ref="B16:K16">B7</f>
        <v>6070689475</v>
      </c>
      <c r="C16" s="45">
        <f t="shared" si="4"/>
        <v>5452030115</v>
      </c>
      <c r="D16" s="46">
        <f t="shared" si="4"/>
        <v>547477661</v>
      </c>
      <c r="E16" s="46">
        <f t="shared" si="4"/>
        <v>-2964626</v>
      </c>
      <c r="F16" s="45">
        <f t="shared" si="4"/>
        <v>29562477726</v>
      </c>
      <c r="G16" s="45">
        <f t="shared" si="4"/>
        <v>26433959350</v>
      </c>
      <c r="H16" s="45">
        <f t="shared" si="4"/>
        <v>3474509124</v>
      </c>
      <c r="I16" s="45">
        <f t="shared" si="4"/>
        <v>3307341985</v>
      </c>
      <c r="J16" s="45">
        <f t="shared" si="4"/>
        <v>1512233506</v>
      </c>
      <c r="K16" s="45">
        <f t="shared" si="4"/>
        <v>1163478306</v>
      </c>
      <c r="L16" s="45">
        <f t="shared" si="1"/>
        <v>41167387492</v>
      </c>
      <c r="M16" s="47">
        <f t="shared" si="2"/>
        <v>36353845130</v>
      </c>
      <c r="N16" s="48">
        <f t="shared" si="3"/>
        <v>0</v>
      </c>
    </row>
    <row r="17" spans="1:14" s="21" customFormat="1" ht="33.75" customHeight="1">
      <c r="A17" s="44" t="s">
        <v>39</v>
      </c>
      <c r="B17" s="45">
        <f aca="true" t="shared" si="5" ref="B17:K17">SUM(B18:B23)</f>
        <v>5145679731</v>
      </c>
      <c r="C17" s="45">
        <f t="shared" si="5"/>
        <v>4784602582</v>
      </c>
      <c r="D17" s="45">
        <f t="shared" si="5"/>
        <v>0</v>
      </c>
      <c r="E17" s="45">
        <f t="shared" si="5"/>
        <v>0</v>
      </c>
      <c r="F17" s="45">
        <f t="shared" si="5"/>
        <v>25637743286</v>
      </c>
      <c r="G17" s="45">
        <f t="shared" si="5"/>
        <v>22454057603</v>
      </c>
      <c r="H17" s="45">
        <f t="shared" si="5"/>
        <v>1271609101</v>
      </c>
      <c r="I17" s="45">
        <f t="shared" si="5"/>
        <v>1254156638</v>
      </c>
      <c r="J17" s="45">
        <f t="shared" si="5"/>
        <v>6655916</v>
      </c>
      <c r="K17" s="45">
        <f t="shared" si="5"/>
        <v>2067832</v>
      </c>
      <c r="L17" s="45">
        <f t="shared" si="1"/>
        <v>32061688034</v>
      </c>
      <c r="M17" s="47">
        <f t="shared" si="2"/>
        <v>28494884655</v>
      </c>
      <c r="N17" s="48">
        <f t="shared" si="3"/>
        <v>0</v>
      </c>
    </row>
    <row r="18" spans="1:14" s="1" customFormat="1" ht="23.25" customHeight="1">
      <c r="A18" s="37" t="s">
        <v>9</v>
      </c>
      <c r="B18" s="38">
        <v>1012561633</v>
      </c>
      <c r="C18" s="38">
        <v>999789317</v>
      </c>
      <c r="D18" s="38">
        <v>0</v>
      </c>
      <c r="E18" s="38">
        <v>0</v>
      </c>
      <c r="F18" s="38">
        <v>12509934895</v>
      </c>
      <c r="G18" s="38">
        <v>10128881440</v>
      </c>
      <c r="H18" s="38">
        <v>373874347</v>
      </c>
      <c r="I18" s="38">
        <v>327768450</v>
      </c>
      <c r="J18" s="38">
        <v>0</v>
      </c>
      <c r="K18" s="38">
        <v>0</v>
      </c>
      <c r="L18" s="39">
        <f t="shared" si="1"/>
        <v>13896370875</v>
      </c>
      <c r="M18" s="50">
        <f t="shared" si="2"/>
        <v>11456439207</v>
      </c>
      <c r="N18" s="36">
        <f t="shared" si="3"/>
        <v>0</v>
      </c>
    </row>
    <row r="19" spans="1:14" s="1" customFormat="1" ht="23.25" customHeight="1">
      <c r="A19" s="37" t="s">
        <v>10</v>
      </c>
      <c r="B19" s="38">
        <v>0</v>
      </c>
      <c r="C19" s="38">
        <v>0</v>
      </c>
      <c r="D19" s="38">
        <v>0</v>
      </c>
      <c r="E19" s="38">
        <v>0</v>
      </c>
      <c r="F19" s="38">
        <v>9847053299</v>
      </c>
      <c r="G19" s="38">
        <v>9394824278</v>
      </c>
      <c r="H19" s="38">
        <v>0</v>
      </c>
      <c r="I19" s="38">
        <v>0</v>
      </c>
      <c r="J19" s="38">
        <v>0</v>
      </c>
      <c r="K19" s="38">
        <v>0</v>
      </c>
      <c r="L19" s="39">
        <f t="shared" si="1"/>
        <v>9847053299</v>
      </c>
      <c r="M19" s="50">
        <f t="shared" si="2"/>
        <v>9394824278</v>
      </c>
      <c r="N19" s="36">
        <f t="shared" si="3"/>
        <v>0</v>
      </c>
    </row>
    <row r="20" spans="1:14" s="1" customFormat="1" ht="23.25" customHeight="1">
      <c r="A20" s="37" t="s">
        <v>11</v>
      </c>
      <c r="B20" s="38">
        <v>0</v>
      </c>
      <c r="C20" s="38">
        <v>0</v>
      </c>
      <c r="D20" s="38">
        <v>0</v>
      </c>
      <c r="E20" s="38">
        <v>0</v>
      </c>
      <c r="F20" s="38">
        <v>24235011</v>
      </c>
      <c r="G20" s="38">
        <v>26667644</v>
      </c>
      <c r="H20" s="38">
        <v>0</v>
      </c>
      <c r="I20" s="38">
        <v>0</v>
      </c>
      <c r="J20" s="38">
        <v>0</v>
      </c>
      <c r="K20" s="38">
        <v>0</v>
      </c>
      <c r="L20" s="39">
        <f t="shared" si="1"/>
        <v>24235011</v>
      </c>
      <c r="M20" s="50">
        <f t="shared" si="2"/>
        <v>26667644</v>
      </c>
      <c r="N20" s="36">
        <f t="shared" si="3"/>
        <v>0</v>
      </c>
    </row>
    <row r="21" spans="1:14" s="1" customFormat="1" ht="23.25" customHeight="1">
      <c r="A21" s="37" t="s">
        <v>12</v>
      </c>
      <c r="B21" s="38">
        <v>4133118098</v>
      </c>
      <c r="C21" s="38">
        <v>3784813265</v>
      </c>
      <c r="D21" s="38">
        <v>0</v>
      </c>
      <c r="E21" s="38">
        <v>0</v>
      </c>
      <c r="F21" s="38">
        <v>1415456065</v>
      </c>
      <c r="G21" s="38">
        <v>1435351937</v>
      </c>
      <c r="H21" s="38">
        <v>333425071</v>
      </c>
      <c r="I21" s="38">
        <v>383035217</v>
      </c>
      <c r="J21" s="38">
        <v>0</v>
      </c>
      <c r="K21" s="38">
        <v>0</v>
      </c>
      <c r="L21" s="39">
        <f t="shared" si="1"/>
        <v>5881999234</v>
      </c>
      <c r="M21" s="50">
        <f t="shared" si="2"/>
        <v>5603200419</v>
      </c>
      <c r="N21" s="36">
        <f t="shared" si="3"/>
        <v>0</v>
      </c>
    </row>
    <row r="22" spans="1:14" s="1" customFormat="1" ht="23.25" customHeight="1">
      <c r="A22" s="37" t="s">
        <v>40</v>
      </c>
      <c r="B22" s="38">
        <v>0</v>
      </c>
      <c r="C22" s="38">
        <v>0</v>
      </c>
      <c r="D22" s="38">
        <v>0</v>
      </c>
      <c r="E22" s="38">
        <v>0</v>
      </c>
      <c r="F22" s="38">
        <v>0</v>
      </c>
      <c r="G22" s="38">
        <v>0</v>
      </c>
      <c r="H22" s="38">
        <v>372305</v>
      </c>
      <c r="I22" s="38">
        <v>386564</v>
      </c>
      <c r="J22" s="38">
        <v>0</v>
      </c>
      <c r="K22" s="38">
        <v>0</v>
      </c>
      <c r="L22" s="39">
        <f t="shared" si="1"/>
        <v>372305</v>
      </c>
      <c r="M22" s="50">
        <f t="shared" si="2"/>
        <v>386564</v>
      </c>
      <c r="N22" s="36">
        <f t="shared" si="3"/>
        <v>0</v>
      </c>
    </row>
    <row r="23" spans="1:14" s="1" customFormat="1" ht="23.25" customHeight="1">
      <c r="A23" s="37" t="s">
        <v>13</v>
      </c>
      <c r="B23" s="38">
        <v>0</v>
      </c>
      <c r="C23" s="38">
        <v>0</v>
      </c>
      <c r="D23" s="38">
        <v>0</v>
      </c>
      <c r="E23" s="38">
        <v>0</v>
      </c>
      <c r="F23" s="38">
        <v>1841064016</v>
      </c>
      <c r="G23" s="38">
        <v>1468332304</v>
      </c>
      <c r="H23" s="38">
        <v>563937378</v>
      </c>
      <c r="I23" s="38">
        <v>542966407</v>
      </c>
      <c r="J23" s="38">
        <v>6655916</v>
      </c>
      <c r="K23" s="38">
        <v>2067832</v>
      </c>
      <c r="L23" s="39">
        <f t="shared" si="1"/>
        <v>2411657310</v>
      </c>
      <c r="M23" s="50">
        <f t="shared" si="2"/>
        <v>2013366543</v>
      </c>
      <c r="N23" s="36">
        <f t="shared" si="3"/>
        <v>0</v>
      </c>
    </row>
    <row r="24" spans="1:14" s="1" customFormat="1" ht="34.5" customHeight="1">
      <c r="A24" s="51" t="s">
        <v>41</v>
      </c>
      <c r="B24" s="33">
        <f aca="true" t="shared" si="6" ref="B24:K24">SUM(B25:B30)</f>
        <v>925009744</v>
      </c>
      <c r="C24" s="33">
        <f t="shared" si="6"/>
        <v>667427533</v>
      </c>
      <c r="D24" s="34">
        <f t="shared" si="6"/>
        <v>547477661</v>
      </c>
      <c r="E24" s="34">
        <f t="shared" si="6"/>
        <v>-2964626</v>
      </c>
      <c r="F24" s="34">
        <f t="shared" si="6"/>
        <v>3924734440</v>
      </c>
      <c r="G24" s="34">
        <f t="shared" si="6"/>
        <v>3979901747</v>
      </c>
      <c r="H24" s="33">
        <f t="shared" si="6"/>
        <v>2202900023</v>
      </c>
      <c r="I24" s="33">
        <f t="shared" si="6"/>
        <v>2053185347</v>
      </c>
      <c r="J24" s="33">
        <f t="shared" si="6"/>
        <v>1505577590</v>
      </c>
      <c r="K24" s="33">
        <f t="shared" si="6"/>
        <v>1161410474</v>
      </c>
      <c r="L24" s="34">
        <f t="shared" si="1"/>
        <v>9105699458</v>
      </c>
      <c r="M24" s="52">
        <f t="shared" si="2"/>
        <v>7858960475</v>
      </c>
      <c r="N24" s="36">
        <f t="shared" si="3"/>
        <v>0</v>
      </c>
    </row>
    <row r="25" spans="1:14" s="1" customFormat="1" ht="26.25" customHeight="1">
      <c r="A25" s="37" t="s">
        <v>14</v>
      </c>
      <c r="B25" s="38">
        <v>13873151</v>
      </c>
      <c r="C25" s="38">
        <v>72149729</v>
      </c>
      <c r="D25" s="39">
        <f>D8</f>
        <v>547477661</v>
      </c>
      <c r="E25" s="39">
        <f>E8</f>
        <v>-2964626</v>
      </c>
      <c r="F25" s="38">
        <v>0</v>
      </c>
      <c r="G25" s="38">
        <v>0</v>
      </c>
      <c r="H25" s="38">
        <v>0</v>
      </c>
      <c r="I25" s="38">
        <v>0</v>
      </c>
      <c r="J25" s="38">
        <v>0</v>
      </c>
      <c r="K25" s="38">
        <v>0</v>
      </c>
      <c r="L25" s="39">
        <f t="shared" si="1"/>
        <v>561350812</v>
      </c>
      <c r="M25" s="50">
        <f t="shared" si="2"/>
        <v>69185103</v>
      </c>
      <c r="N25" s="36">
        <f t="shared" si="3"/>
        <v>0</v>
      </c>
    </row>
    <row r="26" spans="1:14" s="1" customFormat="1" ht="26.25" customHeight="1">
      <c r="A26" s="37" t="s">
        <v>15</v>
      </c>
      <c r="B26" s="38">
        <v>0</v>
      </c>
      <c r="C26" s="38">
        <v>0</v>
      </c>
      <c r="D26" s="38">
        <v>0</v>
      </c>
      <c r="E26" s="38">
        <v>0</v>
      </c>
      <c r="F26" s="38">
        <v>1283414303</v>
      </c>
      <c r="G26" s="38">
        <v>1244952925</v>
      </c>
      <c r="H26" s="38">
        <v>0</v>
      </c>
      <c r="I26" s="38">
        <v>0</v>
      </c>
      <c r="J26" s="38">
        <v>0</v>
      </c>
      <c r="K26" s="38">
        <v>0</v>
      </c>
      <c r="L26" s="39">
        <f t="shared" si="1"/>
        <v>1283414303</v>
      </c>
      <c r="M26" s="50">
        <f t="shared" si="2"/>
        <v>1244952925</v>
      </c>
      <c r="N26" s="36">
        <f t="shared" si="3"/>
        <v>0</v>
      </c>
    </row>
    <row r="27" spans="1:14" s="1" customFormat="1" ht="26.25" customHeight="1">
      <c r="A27" s="37" t="s">
        <v>16</v>
      </c>
      <c r="B27" s="38">
        <v>0</v>
      </c>
      <c r="C27" s="38">
        <v>0</v>
      </c>
      <c r="D27" s="38">
        <v>0</v>
      </c>
      <c r="E27" s="38">
        <v>0</v>
      </c>
      <c r="F27" s="38">
        <v>0</v>
      </c>
      <c r="G27" s="38">
        <v>0</v>
      </c>
      <c r="H27" s="38">
        <v>1340845964</v>
      </c>
      <c r="I27" s="38">
        <v>1270167217</v>
      </c>
      <c r="J27" s="38">
        <v>1462622676</v>
      </c>
      <c r="K27" s="38">
        <v>1192629735</v>
      </c>
      <c r="L27" s="39">
        <f t="shared" si="1"/>
        <v>2803468640</v>
      </c>
      <c r="M27" s="50">
        <f t="shared" si="2"/>
        <v>2462796952</v>
      </c>
      <c r="N27" s="36">
        <f t="shared" si="3"/>
        <v>0</v>
      </c>
    </row>
    <row r="28" spans="1:14" s="1" customFormat="1" ht="30.75" customHeight="1">
      <c r="A28" s="37" t="s">
        <v>42</v>
      </c>
      <c r="B28" s="38">
        <v>0</v>
      </c>
      <c r="C28" s="38">
        <v>0</v>
      </c>
      <c r="D28" s="38">
        <v>0</v>
      </c>
      <c r="E28" s="38">
        <v>0</v>
      </c>
      <c r="F28" s="38">
        <f>262498205+464860100+1913961832</f>
        <v>2641320137</v>
      </c>
      <c r="G28" s="38">
        <f>283900673+432185593+2018862556</f>
        <v>2734948822</v>
      </c>
      <c r="H28" s="38">
        <f>572506954+259755244</f>
        <v>832262198</v>
      </c>
      <c r="I28" s="38">
        <f>547886036+217175116</f>
        <v>765061152</v>
      </c>
      <c r="J28" s="39">
        <v>42954914</v>
      </c>
      <c r="K28" s="39">
        <v>-31219261</v>
      </c>
      <c r="L28" s="39">
        <f t="shared" si="1"/>
        <v>3516537249</v>
      </c>
      <c r="M28" s="50">
        <f t="shared" si="2"/>
        <v>3468790713</v>
      </c>
      <c r="N28" s="36">
        <f t="shared" si="3"/>
        <v>0</v>
      </c>
    </row>
    <row r="29" spans="1:14" s="1" customFormat="1" ht="26.25" customHeight="1">
      <c r="A29" s="37" t="s">
        <v>17</v>
      </c>
      <c r="B29" s="38">
        <f>B11</f>
        <v>5044254691</v>
      </c>
      <c r="C29" s="38">
        <f>C11</f>
        <v>4380091069</v>
      </c>
      <c r="D29" s="38">
        <v>0</v>
      </c>
      <c r="E29" s="38">
        <v>0</v>
      </c>
      <c r="F29" s="38">
        <v>0</v>
      </c>
      <c r="G29" s="38">
        <v>0</v>
      </c>
      <c r="H29" s="38">
        <v>30364301</v>
      </c>
      <c r="I29" s="38">
        <v>29956930</v>
      </c>
      <c r="J29" s="38">
        <v>0</v>
      </c>
      <c r="K29" s="38">
        <v>0</v>
      </c>
      <c r="L29" s="39">
        <f t="shared" si="1"/>
        <v>5074618992</v>
      </c>
      <c r="M29" s="50">
        <f t="shared" si="2"/>
        <v>4410047999</v>
      </c>
      <c r="N29" s="36">
        <f t="shared" si="3"/>
        <v>0</v>
      </c>
    </row>
    <row r="30" spans="1:13" s="1" customFormat="1" ht="26.25" customHeight="1">
      <c r="A30" s="37" t="s">
        <v>43</v>
      </c>
      <c r="B30" s="39">
        <f>-B21</f>
        <v>-4133118098</v>
      </c>
      <c r="C30" s="39">
        <f>-C21</f>
        <v>-3784813265</v>
      </c>
      <c r="D30" s="38">
        <v>0</v>
      </c>
      <c r="E30" s="38">
        <v>0</v>
      </c>
      <c r="F30" s="38">
        <v>0</v>
      </c>
      <c r="G30" s="38">
        <v>0</v>
      </c>
      <c r="H30" s="39">
        <v>-572440</v>
      </c>
      <c r="I30" s="39">
        <v>-11999952</v>
      </c>
      <c r="J30" s="38">
        <v>0</v>
      </c>
      <c r="K30" s="38">
        <v>0</v>
      </c>
      <c r="L30" s="39">
        <f t="shared" si="1"/>
        <v>-4133690538</v>
      </c>
      <c r="M30" s="50">
        <f t="shared" si="2"/>
        <v>-3796813217</v>
      </c>
    </row>
    <row r="31" spans="1:14" s="58" customFormat="1" ht="33.75" customHeight="1" thickBot="1">
      <c r="A31" s="53" t="s">
        <v>38</v>
      </c>
      <c r="B31" s="54">
        <f aca="true" t="shared" si="7" ref="B31:K31">B17+B24</f>
        <v>6070689475</v>
      </c>
      <c r="C31" s="54">
        <f t="shared" si="7"/>
        <v>5452030115</v>
      </c>
      <c r="D31" s="55">
        <f t="shared" si="7"/>
        <v>547477661</v>
      </c>
      <c r="E31" s="55">
        <f t="shared" si="7"/>
        <v>-2964626</v>
      </c>
      <c r="F31" s="54">
        <f t="shared" si="7"/>
        <v>29562477726</v>
      </c>
      <c r="G31" s="54">
        <f t="shared" si="7"/>
        <v>26433959350</v>
      </c>
      <c r="H31" s="54">
        <f t="shared" si="7"/>
        <v>3474509124</v>
      </c>
      <c r="I31" s="54">
        <f t="shared" si="7"/>
        <v>3307341985</v>
      </c>
      <c r="J31" s="54">
        <f t="shared" si="7"/>
        <v>1512233506</v>
      </c>
      <c r="K31" s="54">
        <f t="shared" si="7"/>
        <v>1163478306</v>
      </c>
      <c r="L31" s="56">
        <f t="shared" si="1"/>
        <v>41167387492</v>
      </c>
      <c r="M31" s="57">
        <f t="shared" si="2"/>
        <v>36353845130</v>
      </c>
      <c r="N31" s="36">
        <f>SUM(B31:K31)-L31-M31</f>
        <v>0</v>
      </c>
    </row>
    <row r="32" spans="1:7" s="1" customFormat="1" ht="15" customHeight="1">
      <c r="A32" s="59" t="s">
        <v>44</v>
      </c>
      <c r="F32" s="60"/>
      <c r="G32" s="60"/>
    </row>
    <row r="33" spans="1:7" s="1" customFormat="1" ht="14.25" customHeight="1">
      <c r="A33" s="61" t="s">
        <v>45</v>
      </c>
      <c r="F33" s="60"/>
      <c r="G33" s="60"/>
    </row>
    <row r="34" spans="1:7" s="1" customFormat="1" ht="14.25" customHeight="1">
      <c r="A34" s="61" t="s">
        <v>46</v>
      </c>
      <c r="F34" s="60"/>
      <c r="G34" s="60"/>
    </row>
    <row r="35" spans="1:7" s="1" customFormat="1" ht="14.25" customHeight="1">
      <c r="A35" s="61" t="s">
        <v>47</v>
      </c>
      <c r="F35" s="60"/>
      <c r="G35" s="60"/>
    </row>
    <row r="36" spans="1:7" s="1" customFormat="1" ht="14.25" customHeight="1">
      <c r="A36" s="61"/>
      <c r="F36" s="60"/>
      <c r="G36" s="60"/>
    </row>
    <row r="37" spans="2:13" s="62" customFormat="1" ht="15.75">
      <c r="B37" s="63">
        <f aca="true" t="shared" si="8" ref="B37:M37">B31-B16</f>
        <v>0</v>
      </c>
      <c r="C37" s="63">
        <f t="shared" si="8"/>
        <v>0</v>
      </c>
      <c r="D37" s="63">
        <f t="shared" si="8"/>
        <v>0</v>
      </c>
      <c r="E37" s="63">
        <f t="shared" si="8"/>
        <v>0</v>
      </c>
      <c r="F37" s="63">
        <f t="shared" si="8"/>
        <v>0</v>
      </c>
      <c r="G37" s="63">
        <f t="shared" si="8"/>
        <v>0</v>
      </c>
      <c r="H37" s="63">
        <f t="shared" si="8"/>
        <v>0</v>
      </c>
      <c r="I37" s="63">
        <f t="shared" si="8"/>
        <v>0</v>
      </c>
      <c r="J37" s="63">
        <f t="shared" si="8"/>
        <v>0</v>
      </c>
      <c r="K37" s="63">
        <f t="shared" si="8"/>
        <v>0</v>
      </c>
      <c r="L37" s="63">
        <f t="shared" si="8"/>
        <v>0</v>
      </c>
      <c r="M37" s="63">
        <f t="shared" si="8"/>
        <v>0</v>
      </c>
    </row>
    <row r="38" spans="1:13" s="64" customFormat="1" ht="16.5">
      <c r="A38" s="62"/>
      <c r="B38" s="62" t="str">
        <f aca="true" t="shared" si="9" ref="B38:M38">IF((B37=0),"ok","Err")</f>
        <v>ok</v>
      </c>
      <c r="C38" s="62" t="str">
        <f t="shared" si="9"/>
        <v>ok</v>
      </c>
      <c r="D38" s="62" t="str">
        <f t="shared" si="9"/>
        <v>ok</v>
      </c>
      <c r="E38" s="62" t="str">
        <f t="shared" si="9"/>
        <v>ok</v>
      </c>
      <c r="F38" s="62" t="str">
        <f t="shared" si="9"/>
        <v>ok</v>
      </c>
      <c r="G38" s="62" t="str">
        <f t="shared" si="9"/>
        <v>ok</v>
      </c>
      <c r="H38" s="62" t="str">
        <f t="shared" si="9"/>
        <v>ok</v>
      </c>
      <c r="I38" s="62" t="str">
        <f t="shared" si="9"/>
        <v>ok</v>
      </c>
      <c r="J38" s="62" t="str">
        <f t="shared" si="9"/>
        <v>ok</v>
      </c>
      <c r="K38" s="62" t="str">
        <f t="shared" si="9"/>
        <v>ok</v>
      </c>
      <c r="L38" s="62" t="str">
        <f t="shared" si="9"/>
        <v>ok</v>
      </c>
      <c r="M38" s="62" t="str">
        <f t="shared" si="9"/>
        <v>ok</v>
      </c>
    </row>
    <row r="39" spans="6:10" ht="16.5">
      <c r="F39" s="65"/>
      <c r="G39" s="65"/>
      <c r="J39" s="66"/>
    </row>
    <row r="40" spans="1:13" s="67" customFormat="1" ht="16.5">
      <c r="A40" s="66"/>
      <c r="B40" s="66" t="s">
        <v>48</v>
      </c>
      <c r="C40" s="66" t="s">
        <v>48</v>
      </c>
      <c r="D40" s="66" t="s">
        <v>48</v>
      </c>
      <c r="E40" s="66" t="s">
        <v>48</v>
      </c>
      <c r="F40" s="65" t="s">
        <v>48</v>
      </c>
      <c r="G40" s="65" t="s">
        <v>48</v>
      </c>
      <c r="H40" s="66" t="s">
        <v>48</v>
      </c>
      <c r="I40" s="66" t="s">
        <v>48</v>
      </c>
      <c r="J40" s="66" t="s">
        <v>48</v>
      </c>
      <c r="K40" s="66" t="s">
        <v>48</v>
      </c>
      <c r="L40" s="66"/>
      <c r="M40" s="66"/>
    </row>
  </sheetData>
  <mergeCells count="3">
    <mergeCell ref="L4:M5"/>
    <mergeCell ref="B5:C5"/>
    <mergeCell ref="D5:E5"/>
  </mergeCells>
  <printOptions horizontalCentered="1"/>
  <pageMargins left="0.4724409448818898" right="0.4724409448818898" top="0.7874015748031497" bottom="0.6692913385826772" header="0.3937007874015748" footer="0.5905511811023623"/>
  <pageSetup horizontalDpi="300" verticalDpi="3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DGBAS-EDP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2010-04-30T00:45:55Z</dcterms:created>
  <dcterms:modified xsi:type="dcterms:W3CDTF">2010-04-30T00:46:44Z</dcterms:modified>
  <cp:category/>
  <cp:version/>
  <cp:contentType/>
  <cp:contentStatus/>
</cp:coreProperties>
</file>