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9012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'現流表及平衡表'!$A$1:$K$44</definedName>
    <definedName name="_xlnm.Print_Area" localSheetId="0">'餘絀表及撥補表'!$A$1:$H$44</definedName>
  </definedNames>
  <calcPr fullCalcOnLoad="1"/>
</workbook>
</file>

<file path=xl/comments1.xml><?xml version="1.0" encoding="utf-8"?>
<comments xmlns="http://schemas.openxmlformats.org/spreadsheetml/2006/main">
  <authors>
    <author>會計決算處基金會計科賴倩婷</author>
  </authors>
  <commentList>
    <comment ref="D9" authorId="0">
      <text>
        <r>
          <rPr>
            <b/>
            <sz val="12"/>
            <rFont val="新細明體"/>
            <family val="1"/>
          </rPr>
          <t>會計決算處基金會計科賴倩婷:</t>
        </r>
        <r>
          <rPr>
            <sz val="12"/>
            <rFont val="新細明體"/>
            <family val="1"/>
          </rPr>
          <t xml:space="preserve">
調整+0.01</t>
        </r>
      </text>
    </comment>
  </commentList>
</comments>
</file>

<file path=xl/sharedStrings.xml><?xml version="1.0" encoding="utf-8"?>
<sst xmlns="http://schemas.openxmlformats.org/spreadsheetml/2006/main" count="81" uniqueCount="65">
  <si>
    <t>單位：新臺幣元</t>
  </si>
  <si>
    <t>％</t>
  </si>
  <si>
    <t>金　　　　額</t>
  </si>
  <si>
    <t>項目</t>
  </si>
  <si>
    <t>本年度決算數</t>
  </si>
  <si>
    <t>本年度
決算數</t>
  </si>
  <si>
    <t>總支出</t>
  </si>
  <si>
    <t>本期賸餘（短絀－）</t>
  </si>
  <si>
    <t>保險業務發展基金現金流量決算表</t>
  </si>
  <si>
    <t>保險業務發展基金收支餘絀決算表</t>
  </si>
  <si>
    <t>其他營業外收入</t>
  </si>
  <si>
    <t>業務發展支出</t>
  </si>
  <si>
    <t>保險業務發展基金餘絀撥補決算表</t>
  </si>
  <si>
    <t>專案支出</t>
  </si>
  <si>
    <t>行政管理支出</t>
  </si>
  <si>
    <t>科目</t>
  </si>
  <si>
    <r>
      <t>比較增減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</si>
  <si>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t>金額</t>
  </si>
  <si>
    <t>總收入</t>
  </si>
  <si>
    <t>財務收入</t>
  </si>
  <si>
    <r>
      <t>比較增減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</si>
  <si>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t>賸餘之部</t>
  </si>
  <si>
    <t>前期未分配賸餘</t>
  </si>
  <si>
    <t>分配之部</t>
  </si>
  <si>
    <t>填補累積短絀</t>
  </si>
  <si>
    <t>未分配賸餘</t>
  </si>
  <si>
    <t>短絀之部</t>
  </si>
  <si>
    <t>本期短絀</t>
  </si>
  <si>
    <t>填補之部</t>
  </si>
  <si>
    <t>撥用賸餘</t>
  </si>
  <si>
    <t>待填補之短絀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</si>
  <si>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</si>
  <si>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業務活動之現金流量</t>
  </si>
  <si>
    <t>調整非現金項目</t>
  </si>
  <si>
    <t xml:space="preserve">  業務活動之淨現金流入（流出－）</t>
  </si>
  <si>
    <t>融資活動之現金流量</t>
  </si>
  <si>
    <t xml:space="preserve">  融資活動之淨現金流入（流出－）</t>
  </si>
  <si>
    <t>期初現金及約當現金</t>
  </si>
  <si>
    <t>期末現金及約當現金</t>
  </si>
  <si>
    <t>保險業務發展基金平衡表</t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</si>
  <si>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</si>
  <si>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</si>
  <si>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</si>
  <si>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</si>
  <si>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</si>
  <si>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</si>
  <si>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</si>
  <si>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流動負債</t>
  </si>
  <si>
    <t>投資、長期應收款、貸墊款及準備金</t>
  </si>
  <si>
    <t>其他負債</t>
  </si>
  <si>
    <t>固定資產</t>
  </si>
  <si>
    <t>淨值</t>
  </si>
  <si>
    <t>合                 計</t>
  </si>
  <si>
    <t>合 　　計</t>
  </si>
  <si>
    <t>本期賸餘（短絀－）</t>
  </si>
  <si>
    <t>增加短期債務、流動金融負債、其他負債及遞延貸項</t>
  </si>
  <si>
    <t>本年度決算數</t>
  </si>
  <si>
    <t>金額</t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</si>
  <si>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</si>
  <si>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本年度
預算數</t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</si>
  <si>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年度</t>
    </r>
  </si>
  <si>
    <t>累積餘絀（－）</t>
  </si>
  <si>
    <r>
      <t xml:space="preserve">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</si>
  <si>
    <t>本年度預算數</t>
  </si>
  <si>
    <t>現金及約當現金之淨增（淨減－）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</si>
</sst>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#,##0_ "/>
    <numFmt numFmtId="183" formatCode="_(* #,##0.0_);_(&quot;  &quot;* #,##0.0_);_(* &quot;&quot;_);_(@_)"/>
  </numFmts>
  <fonts count="35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9"/>
      <name val="新細明體"/>
      <family val="1"/>
    </font>
    <font>
      <b/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標楷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4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81" fontId="8" fillId="0" borderId="12" xfId="0" applyNumberFormat="1" applyFont="1" applyBorder="1" applyAlignment="1" applyProtection="1">
      <alignment vertical="center"/>
      <protection/>
    </xf>
    <xf numFmtId="181" fontId="8" fillId="0" borderId="13" xfId="0" applyNumberFormat="1" applyFont="1" applyBorder="1" applyAlignment="1" applyProtection="1">
      <alignment vertical="center" readingOrder="2"/>
      <protection/>
    </xf>
    <xf numFmtId="181" fontId="8" fillId="0" borderId="12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0" fontId="10" fillId="0" borderId="14" xfId="0" applyFont="1" applyBorder="1" applyAlignment="1" applyProtection="1">
      <alignment horizontal="left" vertical="center"/>
      <protection locked="0"/>
    </xf>
    <xf numFmtId="181" fontId="11" fillId="0" borderId="15" xfId="0" applyNumberFormat="1" applyFont="1" applyBorder="1" applyAlignment="1" applyProtection="1">
      <alignment horizontal="left" vertical="center"/>
      <protection locked="0"/>
    </xf>
    <xf numFmtId="181" fontId="11" fillId="0" borderId="15" xfId="0" applyNumberFormat="1" applyFont="1" applyBorder="1" applyAlignment="1" applyProtection="1">
      <alignment horizontal="center" vertical="center"/>
      <protection/>
    </xf>
    <xf numFmtId="181" fontId="11" fillId="0" borderId="15" xfId="0" applyNumberFormat="1" applyFont="1" applyBorder="1" applyAlignment="1" applyProtection="1">
      <alignment horizontal="center" vertical="center"/>
      <protection locked="0"/>
    </xf>
    <xf numFmtId="181" fontId="11" fillId="0" borderId="15" xfId="0" applyNumberFormat="1" applyFont="1" applyBorder="1" applyAlignment="1" applyProtection="1">
      <alignment horizontal="right" vertical="center"/>
      <protection/>
    </xf>
    <xf numFmtId="178" fontId="11" fillId="0" borderId="16" xfId="0" applyNumberFormat="1" applyFont="1" applyBorder="1" applyAlignment="1" applyProtection="1">
      <alignment horizontal="right" vertical="center" readingOrder="2"/>
      <protection/>
    </xf>
    <xf numFmtId="0" fontId="0" fillId="0" borderId="0" xfId="0" applyFont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181" fontId="8" fillId="0" borderId="15" xfId="0" applyNumberFormat="1" applyFont="1" applyBorder="1" applyAlignment="1" applyProtection="1">
      <alignment vertical="center"/>
      <protection/>
    </xf>
    <xf numFmtId="181" fontId="8" fillId="0" borderId="15" xfId="0" applyNumberFormat="1" applyFont="1" applyBorder="1" applyAlignment="1" applyProtection="1">
      <alignment horizontal="right" vertical="center"/>
      <protection/>
    </xf>
    <xf numFmtId="181" fontId="8" fillId="0" borderId="17" xfId="0" applyNumberFormat="1" applyFont="1" applyBorder="1" applyAlignment="1" applyProtection="1">
      <alignment vertical="center"/>
      <protection/>
    </xf>
    <xf numFmtId="181" fontId="8" fillId="0" borderId="17" xfId="0" applyNumberFormat="1" applyFont="1" applyBorder="1" applyAlignment="1" applyProtection="1">
      <alignment horizontal="right" vertical="center"/>
      <protection/>
    </xf>
    <xf numFmtId="178" fontId="8" fillId="0" borderId="18" xfId="0" applyNumberFormat="1" applyFont="1" applyBorder="1" applyAlignment="1" applyProtection="1">
      <alignment vertical="center" readingOrder="2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 applyProtection="1">
      <alignment vertical="center"/>
      <protection/>
    </xf>
    <xf numFmtId="181" fontId="11" fillId="0" borderId="15" xfId="0" applyNumberFormat="1" applyFont="1" applyBorder="1" applyAlignment="1" applyProtection="1">
      <alignment vertical="center"/>
      <protection locked="0"/>
    </xf>
    <xf numFmtId="181" fontId="11" fillId="0" borderId="16" xfId="0" applyNumberFormat="1" applyFont="1" applyBorder="1" applyAlignment="1" applyProtection="1">
      <alignment horizontal="right" vertical="center"/>
      <protection/>
    </xf>
    <xf numFmtId="178" fontId="8" fillId="0" borderId="16" xfId="0" applyNumberFormat="1" applyFont="1" applyBorder="1" applyAlignment="1" applyProtection="1">
      <alignment vertical="center" readingOrder="2"/>
      <protection/>
    </xf>
    <xf numFmtId="0" fontId="7" fillId="0" borderId="0" xfId="0" applyFont="1" applyBorder="1" applyAlignment="1" applyProtection="1">
      <alignment horizontal="left" vertical="center"/>
      <protection/>
    </xf>
    <xf numFmtId="181" fontId="11" fillId="0" borderId="15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178" fontId="11" fillId="0" borderId="16" xfId="0" applyNumberFormat="1" applyFont="1" applyBorder="1" applyAlignment="1" applyProtection="1">
      <alignment vertical="center" readingOrder="2"/>
      <protection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1" fontId="8" fillId="0" borderId="16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181" fontId="11" fillId="0" borderId="16" xfId="0" applyNumberFormat="1" applyFont="1" applyBorder="1" applyAlignment="1" applyProtection="1">
      <alignment horizontal="right" vertical="center"/>
      <protection locked="0"/>
    </xf>
    <xf numFmtId="181" fontId="11" fillId="0" borderId="14" xfId="0" applyNumberFormat="1" applyFont="1" applyBorder="1" applyAlignment="1" applyProtection="1">
      <alignment horizontal="right" vertical="center"/>
      <protection locked="0"/>
    </xf>
    <xf numFmtId="181" fontId="11" fillId="0" borderId="14" xfId="0" applyNumberFormat="1" applyFont="1" applyBorder="1" applyAlignment="1" applyProtection="1">
      <alignment horizontal="right" vertical="center"/>
      <protection/>
    </xf>
    <xf numFmtId="0" fontId="12" fillId="0" borderId="14" xfId="0" applyFont="1" applyBorder="1" applyAlignment="1" applyProtection="1">
      <alignment horizontal="left" vertical="center"/>
      <protection/>
    </xf>
    <xf numFmtId="178" fontId="11" fillId="0" borderId="16" xfId="0" applyNumberFormat="1" applyFont="1" applyBorder="1" applyAlignment="1" applyProtection="1">
      <alignment horizontal="right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14" fillId="0" borderId="19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81" fontId="11" fillId="0" borderId="0" xfId="0" applyNumberFormat="1" applyFont="1" applyBorder="1" applyAlignment="1" applyProtection="1">
      <alignment horizontal="right" vertical="center"/>
      <protection locked="0"/>
    </xf>
    <xf numFmtId="181" fontId="8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7" fillId="0" borderId="13" xfId="0" applyFont="1" applyBorder="1" applyAlignment="1" applyProtection="1">
      <alignment horizontal="distributed" vertical="center" indent="1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181" fontId="11" fillId="0" borderId="16" xfId="0" applyNumberFormat="1" applyFont="1" applyBorder="1" applyAlignment="1" applyProtection="1">
      <alignment horizontal="right" vertical="center"/>
      <protection/>
    </xf>
    <xf numFmtId="181" fontId="11" fillId="0" borderId="14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181" fontId="11" fillId="0" borderId="14" xfId="0" applyNumberFormat="1" applyFont="1" applyBorder="1" applyAlignment="1" applyProtection="1">
      <alignment horizontal="right" vertical="center"/>
      <protection locked="0"/>
    </xf>
    <xf numFmtId="181" fontId="11" fillId="0" borderId="0" xfId="0" applyNumberFormat="1" applyFont="1" applyBorder="1" applyAlignment="1" applyProtection="1">
      <alignment horizontal="right" vertical="center"/>
      <protection locked="0"/>
    </xf>
    <xf numFmtId="181" fontId="8" fillId="0" borderId="18" xfId="0" applyNumberFormat="1" applyFont="1" applyBorder="1" applyAlignment="1" applyProtection="1">
      <alignment horizontal="right" vertical="center"/>
      <protection/>
    </xf>
    <xf numFmtId="181" fontId="8" fillId="0" borderId="20" xfId="0" applyNumberFormat="1" applyFont="1" applyBorder="1" applyAlignment="1" applyProtection="1">
      <alignment horizontal="right" vertical="center"/>
      <protection/>
    </xf>
    <xf numFmtId="0" fontId="11" fillId="0" borderId="22" xfId="0" applyFont="1" applyBorder="1" applyAlignment="1" applyProtection="1">
      <alignment horizontal="left" vertical="center" wrapText="1"/>
      <protection locked="0"/>
    </xf>
    <xf numFmtId="181" fontId="8" fillId="0" borderId="21" xfId="0" applyNumberFormat="1" applyFont="1" applyBorder="1" applyAlignment="1" applyProtection="1">
      <alignment horizontal="right" vertical="center"/>
      <protection/>
    </xf>
    <xf numFmtId="0" fontId="11" fillId="0" borderId="2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distributed" vertical="center" indent="1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distributed" vertical="center" indent="1"/>
      <protection/>
    </xf>
    <xf numFmtId="0" fontId="5" fillId="0" borderId="20" xfId="0" applyFont="1" applyBorder="1" applyAlignment="1" applyProtection="1">
      <alignment horizontal="left" vertical="top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181" fontId="11" fillId="0" borderId="16" xfId="0" applyNumberFormat="1" applyFont="1" applyBorder="1" applyAlignment="1" applyProtection="1">
      <alignment horizontal="right" vertical="center"/>
      <protection locked="0"/>
    </xf>
    <xf numFmtId="0" fontId="7" fillId="0" borderId="28" xfId="0" applyFont="1" applyBorder="1" applyAlignment="1" applyProtection="1">
      <alignment horizontal="distributed" vertical="center" indent="1"/>
      <protection/>
    </xf>
    <xf numFmtId="0" fontId="7" fillId="0" borderId="27" xfId="0" applyFont="1" applyBorder="1" applyAlignment="1" applyProtection="1">
      <alignment horizontal="distributed" vertical="center" indent="1"/>
      <protection/>
    </xf>
    <xf numFmtId="178" fontId="8" fillId="0" borderId="16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Border="1" applyAlignment="1" applyProtection="1">
      <alignment horizontal="right" vertical="center"/>
      <protection/>
    </xf>
    <xf numFmtId="178" fontId="11" fillId="0" borderId="16" xfId="0" applyNumberFormat="1" applyFont="1" applyBorder="1" applyAlignment="1" applyProtection="1">
      <alignment horizontal="right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81" fontId="8" fillId="0" borderId="16" xfId="0" applyNumberFormat="1" applyFont="1" applyBorder="1" applyAlignment="1" applyProtection="1">
      <alignment horizontal="right" vertical="center"/>
      <protection/>
    </xf>
    <xf numFmtId="181" fontId="8" fillId="0" borderId="14" xfId="0" applyNumberFormat="1" applyFont="1" applyBorder="1" applyAlignment="1" applyProtection="1">
      <alignment horizontal="right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14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20" xfId="0" applyFont="1" applyBorder="1" applyAlignment="1" applyProtection="1">
      <alignment horizontal="center" vertical="top"/>
      <protection locked="0"/>
    </xf>
    <xf numFmtId="0" fontId="6" fillId="0" borderId="20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6" fillId="0" borderId="31" xfId="0" applyFont="1" applyBorder="1" applyAlignment="1" applyProtection="1">
      <alignment horizontal="distributed" vertical="center" indent="1"/>
      <protection/>
    </xf>
    <xf numFmtId="181" fontId="8" fillId="0" borderId="13" xfId="0" applyNumberFormat="1" applyFont="1" applyBorder="1" applyAlignment="1" applyProtection="1">
      <alignment horizontal="right" vertical="center"/>
      <protection/>
    </xf>
    <xf numFmtId="181" fontId="8" fillId="0" borderId="28" xfId="0" applyNumberFormat="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distributed" vertical="center" indent="1"/>
      <protection/>
    </xf>
    <xf numFmtId="0" fontId="7" fillId="0" borderId="21" xfId="0" applyFont="1" applyBorder="1" applyAlignment="1" applyProtection="1">
      <alignment horizontal="distributed" vertical="center" indent="1"/>
      <protection/>
    </xf>
    <xf numFmtId="0" fontId="7" fillId="0" borderId="16" xfId="0" applyFont="1" applyBorder="1" applyAlignment="1" applyProtection="1">
      <alignment horizontal="distributed" vertical="center" indent="1"/>
      <protection locked="0"/>
    </xf>
    <xf numFmtId="0" fontId="7" fillId="0" borderId="14" xfId="0" applyFont="1" applyBorder="1" applyAlignment="1" applyProtection="1">
      <alignment horizontal="distributed" vertical="center" inden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181" fontId="8" fillId="0" borderId="27" xfId="0" applyNumberFormat="1" applyFont="1" applyBorder="1" applyAlignment="1" applyProtection="1">
      <alignment horizontal="right" vertical="center"/>
      <protection/>
    </xf>
    <xf numFmtId="178" fontId="8" fillId="0" borderId="18" xfId="0" applyNumberFormat="1" applyFont="1" applyBorder="1" applyAlignment="1" applyProtection="1">
      <alignment horizontal="right" vertical="center"/>
      <protection/>
    </xf>
    <xf numFmtId="178" fontId="8" fillId="0" borderId="20" xfId="0" applyNumberFormat="1" applyFont="1" applyBorder="1" applyAlignment="1" applyProtection="1">
      <alignment horizontal="right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 horizontal="center" vertical="center"/>
      <protection/>
    </xf>
    <xf numFmtId="181" fontId="8" fillId="0" borderId="16" xfId="0" applyNumberFormat="1" applyFont="1" applyBorder="1" applyAlignment="1" applyProtection="1">
      <alignment horizontal="right" vertical="center"/>
      <protection locked="0"/>
    </xf>
    <xf numFmtId="181" fontId="8" fillId="0" borderId="14" xfId="0" applyNumberFormat="1" applyFont="1" applyBorder="1" applyAlignment="1" applyProtection="1">
      <alignment horizontal="right" vertical="center"/>
      <protection locked="0"/>
    </xf>
    <xf numFmtId="178" fontId="8" fillId="0" borderId="13" xfId="0" applyNumberFormat="1" applyFont="1" applyBorder="1" applyAlignment="1" applyProtection="1">
      <alignment horizontal="right" vertical="center"/>
      <protection/>
    </xf>
    <xf numFmtId="178" fontId="8" fillId="0" borderId="27" xfId="0" applyNumberFormat="1" applyFont="1" applyBorder="1" applyAlignment="1" applyProtection="1">
      <alignment horizontal="right" vertical="center"/>
      <protection/>
    </xf>
    <xf numFmtId="0" fontId="6" fillId="0" borderId="33" xfId="0" applyFont="1" applyBorder="1" applyAlignment="1" applyProtection="1">
      <alignment horizontal="distributed" vertical="center" wrapText="1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>
      <alignment vertical="center"/>
    </xf>
    <xf numFmtId="0" fontId="12" fillId="0" borderId="27" xfId="0" applyFont="1" applyBorder="1" applyAlignment="1" applyProtection="1">
      <alignment horizontal="left" vertical="center"/>
      <protection/>
    </xf>
    <xf numFmtId="0" fontId="12" fillId="0" borderId="28" xfId="0" applyFont="1" applyBorder="1" applyAlignment="1" applyProtection="1">
      <alignment horizontal="left" vertical="center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181" fontId="8" fillId="0" borderId="0" xfId="0" applyNumberFormat="1" applyFont="1" applyBorder="1" applyAlignment="1" applyProtection="1">
      <alignment horizontal="right" vertical="center"/>
      <protection locked="0"/>
    </xf>
    <xf numFmtId="178" fontId="32" fillId="0" borderId="16" xfId="0" applyNumberFormat="1" applyFont="1" applyBorder="1" applyAlignment="1" applyProtection="1">
      <alignment vertical="center" readingOrder="2"/>
      <protection/>
    </xf>
    <xf numFmtId="178" fontId="33" fillId="0" borderId="16" xfId="0" applyNumberFormat="1" applyFont="1" applyBorder="1" applyAlignment="1" applyProtection="1">
      <alignment vertical="center" readingOrder="2"/>
      <protection/>
    </xf>
    <xf numFmtId="181" fontId="11" fillId="0" borderId="16" xfId="0" applyNumberFormat="1" applyFont="1" applyBorder="1" applyAlignment="1" applyProtection="1">
      <alignment horizontal="center" vertical="center"/>
      <protection/>
    </xf>
    <xf numFmtId="178" fontId="32" fillId="0" borderId="16" xfId="0" applyNumberFormat="1" applyFont="1" applyBorder="1" applyAlignment="1" applyProtection="1">
      <alignment horizontal="right" vertical="center"/>
      <protection/>
    </xf>
    <xf numFmtId="178" fontId="32" fillId="0" borderId="0" xfId="0" applyNumberFormat="1" applyFont="1" applyBorder="1" applyAlignment="1" applyProtection="1">
      <alignment horizontal="right" vertical="center"/>
      <protection/>
    </xf>
    <xf numFmtId="178" fontId="33" fillId="0" borderId="16" xfId="0" applyNumberFormat="1" applyFont="1" applyBorder="1" applyAlignment="1" applyProtection="1">
      <alignment horizontal="right" vertical="center"/>
      <protection/>
    </xf>
    <xf numFmtId="178" fontId="33" fillId="0" borderId="0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SheetLayoutView="100" zoomScalePageLayoutView="0" workbookViewId="0" topLeftCell="A1">
      <selection activeCell="M15" sqref="M15"/>
    </sheetView>
  </sheetViews>
  <sheetFormatPr defaultColWidth="9.00390625" defaultRowHeight="16.5"/>
  <cols>
    <col min="1" max="1" width="1.4921875" style="17" customWidth="1"/>
    <col min="2" max="2" width="20.875" style="17" customWidth="1"/>
    <col min="3" max="3" width="14.625" style="17" customWidth="1"/>
    <col min="4" max="4" width="7.375" style="17" customWidth="1"/>
    <col min="5" max="5" width="14.625" style="17" customWidth="1"/>
    <col min="6" max="6" width="7.375" style="17" customWidth="1"/>
    <col min="7" max="7" width="14.625" style="17" customWidth="1"/>
    <col min="8" max="8" width="7.75390625" style="17" customWidth="1"/>
    <col min="9" max="16384" width="9.00390625" style="17" customWidth="1"/>
  </cols>
  <sheetData>
    <row r="1" spans="1:8" s="1" customFormat="1" ht="27" customHeight="1">
      <c r="A1" s="78" t="s">
        <v>9</v>
      </c>
      <c r="B1" s="78"/>
      <c r="C1" s="78"/>
      <c r="D1" s="78"/>
      <c r="E1" s="78"/>
      <c r="F1" s="78"/>
      <c r="G1" s="78"/>
      <c r="H1" s="78"/>
    </row>
    <row r="2" spans="2:8" s="1" customFormat="1" ht="17.25" customHeight="1">
      <c r="B2" s="79"/>
      <c r="C2" s="79"/>
      <c r="D2" s="79"/>
      <c r="E2" s="79"/>
      <c r="F2" s="79"/>
      <c r="G2" s="79"/>
      <c r="H2" s="79"/>
    </row>
    <row r="3" spans="1:8" s="3" customFormat="1" ht="20.25" thickBot="1">
      <c r="A3" s="1"/>
      <c r="B3" s="2"/>
      <c r="C3" s="81" t="s">
        <v>62</v>
      </c>
      <c r="D3" s="81"/>
      <c r="E3" s="81"/>
      <c r="F3" s="81"/>
      <c r="G3" s="81"/>
      <c r="H3" s="81"/>
    </row>
    <row r="4" spans="1:8" s="3" customFormat="1" ht="18.75" customHeight="1">
      <c r="A4" s="74" t="s">
        <v>15</v>
      </c>
      <c r="B4" s="75"/>
      <c r="C4" s="68" t="s">
        <v>63</v>
      </c>
      <c r="D4" s="68"/>
      <c r="E4" s="68" t="s">
        <v>56</v>
      </c>
      <c r="F4" s="68"/>
      <c r="G4" s="68" t="s">
        <v>16</v>
      </c>
      <c r="H4" s="80"/>
    </row>
    <row r="5" spans="1:8" s="3" customFormat="1" ht="18.75" customHeight="1">
      <c r="A5" s="76"/>
      <c r="B5" s="77"/>
      <c r="C5" s="4" t="s">
        <v>17</v>
      </c>
      <c r="D5" s="5" t="s">
        <v>1</v>
      </c>
      <c r="E5" s="4" t="s">
        <v>57</v>
      </c>
      <c r="F5" s="5" t="s">
        <v>1</v>
      </c>
      <c r="G5" s="4" t="s">
        <v>17</v>
      </c>
      <c r="H5" s="6" t="s">
        <v>1</v>
      </c>
    </row>
    <row r="6" spans="1:8" s="3" customFormat="1" ht="17.25" customHeight="1">
      <c r="A6" s="82" t="s">
        <v>18</v>
      </c>
      <c r="B6" s="83"/>
      <c r="C6" s="7">
        <f>C7</f>
        <v>30649000</v>
      </c>
      <c r="D6" s="8">
        <v>100</v>
      </c>
      <c r="E6" s="7">
        <f>E7+E8</f>
        <v>39183124</v>
      </c>
      <c r="F6" s="8">
        <v>100</v>
      </c>
      <c r="G6" s="9">
        <f aca="true" t="shared" si="0" ref="G6:G13">E6-C6</f>
        <v>8534124</v>
      </c>
      <c r="H6" s="140">
        <f>G6/C6*100</f>
        <v>27.84470618943522</v>
      </c>
    </row>
    <row r="7" spans="1:8" ht="17.25" customHeight="1">
      <c r="A7" s="10"/>
      <c r="B7" s="11" t="s">
        <v>19</v>
      </c>
      <c r="C7" s="12">
        <v>30649000</v>
      </c>
      <c r="D7" s="13">
        <f>C7/C$6*100</f>
        <v>100</v>
      </c>
      <c r="E7" s="14">
        <v>39183124</v>
      </c>
      <c r="F7" s="13">
        <f aca="true" t="shared" si="1" ref="F7:F13">E7/E$6*100</f>
        <v>100</v>
      </c>
      <c r="G7" s="15">
        <f t="shared" si="0"/>
        <v>8534124</v>
      </c>
      <c r="H7" s="139">
        <f>G7/C7*100</f>
        <v>27.84470618943522</v>
      </c>
    </row>
    <row r="8" spans="1:8" ht="17.25" customHeight="1" hidden="1">
      <c r="A8" s="10"/>
      <c r="B8" s="11" t="s">
        <v>10</v>
      </c>
      <c r="C8" s="12">
        <v>0</v>
      </c>
      <c r="D8" s="13">
        <v>0</v>
      </c>
      <c r="E8" s="14"/>
      <c r="F8" s="13">
        <f t="shared" si="1"/>
        <v>0</v>
      </c>
      <c r="G8" s="15">
        <f t="shared" si="0"/>
        <v>0</v>
      </c>
      <c r="H8" s="16">
        <v>0</v>
      </c>
    </row>
    <row r="9" spans="1:8" s="3" customFormat="1" ht="17.25" customHeight="1">
      <c r="A9" s="18" t="s">
        <v>6</v>
      </c>
      <c r="B9" s="19"/>
      <c r="C9" s="20">
        <f>C10+C11+C12</f>
        <v>137419000</v>
      </c>
      <c r="D9" s="20">
        <f>C9/C$6*100+0.01</f>
        <v>448.37373127997654</v>
      </c>
      <c r="E9" s="20">
        <f>SUM(E10:E12)</f>
        <v>119880002</v>
      </c>
      <c r="F9" s="20">
        <f t="shared" si="1"/>
        <v>305.9480453881115</v>
      </c>
      <c r="G9" s="21">
        <f t="shared" si="0"/>
        <v>-17538998</v>
      </c>
      <c r="H9" s="140">
        <f>G9/C9*100</f>
        <v>-12.763153566828459</v>
      </c>
    </row>
    <row r="10" spans="1:8" ht="17.25" customHeight="1">
      <c r="A10" s="10"/>
      <c r="B10" s="11" t="s">
        <v>11</v>
      </c>
      <c r="C10" s="12">
        <v>116404000</v>
      </c>
      <c r="D10" s="13">
        <f>C10/C$6*100</f>
        <v>379.7970570002284</v>
      </c>
      <c r="E10" s="14">
        <v>112202000</v>
      </c>
      <c r="F10" s="13">
        <f t="shared" si="1"/>
        <v>286.3528696690953</v>
      </c>
      <c r="G10" s="15">
        <f t="shared" si="0"/>
        <v>-4202000</v>
      </c>
      <c r="H10" s="139">
        <f>G10/C10*100</f>
        <v>-3.6098415861997872</v>
      </c>
    </row>
    <row r="11" spans="1:8" ht="17.25" customHeight="1">
      <c r="A11" s="10"/>
      <c r="B11" s="11" t="s">
        <v>13</v>
      </c>
      <c r="C11" s="12">
        <v>18000000</v>
      </c>
      <c r="D11" s="13">
        <f>C11/C$6*100</f>
        <v>58.729485464452345</v>
      </c>
      <c r="E11" s="14">
        <v>5195735</v>
      </c>
      <c r="F11" s="13">
        <f t="shared" si="1"/>
        <v>13.260134643679763</v>
      </c>
      <c r="G11" s="15">
        <f t="shared" si="0"/>
        <v>-12804265</v>
      </c>
      <c r="H11" s="139">
        <f>G11/C11*100</f>
        <v>-71.13480555555556</v>
      </c>
    </row>
    <row r="12" spans="1:8" ht="17.25" customHeight="1">
      <c r="A12" s="10"/>
      <c r="B12" s="11" t="s">
        <v>14</v>
      </c>
      <c r="C12" s="12">
        <v>3015000</v>
      </c>
      <c r="D12" s="13">
        <f>C12/C$6*100</f>
        <v>9.837188815295768</v>
      </c>
      <c r="E12" s="14">
        <v>2482267</v>
      </c>
      <c r="F12" s="13">
        <f t="shared" si="1"/>
        <v>6.335041075336413</v>
      </c>
      <c r="G12" s="15">
        <f t="shared" si="0"/>
        <v>-532733</v>
      </c>
      <c r="H12" s="139">
        <f>G12/C12*100</f>
        <v>-17.669419568822555</v>
      </c>
    </row>
    <row r="13" spans="1:8" s="3" customFormat="1" ht="17.25" customHeight="1">
      <c r="A13" s="72" t="s">
        <v>7</v>
      </c>
      <c r="B13" s="73"/>
      <c r="C13" s="20">
        <f>C6-C9</f>
        <v>-106770000</v>
      </c>
      <c r="D13" s="20">
        <f>C13/C$6*100</f>
        <v>-348.3637312799765</v>
      </c>
      <c r="E13" s="20">
        <f>E6-E9</f>
        <v>-80696878</v>
      </c>
      <c r="F13" s="20">
        <f t="shared" si="1"/>
        <v>-205.94804538811147</v>
      </c>
      <c r="G13" s="21">
        <f t="shared" si="0"/>
        <v>26073122</v>
      </c>
      <c r="H13" s="140">
        <f>G13/C13*100</f>
        <v>-24.419895101620305</v>
      </c>
    </row>
    <row r="14" spans="1:8" ht="17.25" customHeight="1">
      <c r="A14" s="10"/>
      <c r="B14" s="11"/>
      <c r="C14" s="12"/>
      <c r="D14" s="13"/>
      <c r="E14" s="14"/>
      <c r="F14" s="13"/>
      <c r="G14" s="15"/>
      <c r="H14" s="16"/>
    </row>
    <row r="15" spans="1:8" ht="17.25" customHeight="1">
      <c r="A15" s="10"/>
      <c r="B15" s="11"/>
      <c r="C15" s="12"/>
      <c r="D15" s="13"/>
      <c r="E15" s="14"/>
      <c r="F15" s="13"/>
      <c r="G15" s="15"/>
      <c r="H15" s="16"/>
    </row>
    <row r="16" spans="1:8" ht="17.25" customHeight="1">
      <c r="A16" s="10"/>
      <c r="B16" s="11"/>
      <c r="C16" s="12"/>
      <c r="D16" s="13">
        <v>0</v>
      </c>
      <c r="E16" s="14"/>
      <c r="F16" s="13">
        <v>0</v>
      </c>
      <c r="G16" s="15">
        <v>0</v>
      </c>
      <c r="H16" s="16">
        <v>0</v>
      </c>
    </row>
    <row r="17" spans="1:8" ht="17.25" customHeight="1">
      <c r="A17" s="10"/>
      <c r="B17" s="11"/>
      <c r="C17" s="12"/>
      <c r="D17" s="13"/>
      <c r="E17" s="14"/>
      <c r="F17" s="13"/>
      <c r="G17" s="15"/>
      <c r="H17" s="16"/>
    </row>
    <row r="18" spans="1:8" ht="17.25" customHeight="1">
      <c r="A18" s="10"/>
      <c r="B18" s="11"/>
      <c r="C18" s="12"/>
      <c r="D18" s="13">
        <v>0</v>
      </c>
      <c r="E18" s="14"/>
      <c r="F18" s="13">
        <v>0</v>
      </c>
      <c r="G18" s="15">
        <v>0</v>
      </c>
      <c r="H18" s="16">
        <v>0</v>
      </c>
    </row>
    <row r="19" spans="1:8" s="3" customFormat="1" ht="17.25" customHeight="1" thickBot="1">
      <c r="A19" s="70"/>
      <c r="B19" s="71"/>
      <c r="C19" s="22"/>
      <c r="D19" s="22"/>
      <c r="E19" s="22"/>
      <c r="F19" s="22"/>
      <c r="G19" s="23"/>
      <c r="H19" s="24"/>
    </row>
    <row r="20" spans="1:8" ht="15.75">
      <c r="A20" s="3"/>
      <c r="B20" s="67"/>
      <c r="C20" s="67"/>
      <c r="D20" s="67"/>
      <c r="E20" s="67"/>
      <c r="F20" s="67"/>
      <c r="G20" s="67"/>
      <c r="H20" s="67"/>
    </row>
    <row r="21" spans="2:8" ht="15.75">
      <c r="B21" s="69"/>
      <c r="C21" s="69"/>
      <c r="D21" s="69"/>
      <c r="E21" s="69"/>
      <c r="F21" s="69"/>
      <c r="G21" s="69"/>
      <c r="H21" s="69"/>
    </row>
    <row r="24" spans="1:8" s="1" customFormat="1" ht="27" customHeight="1">
      <c r="A24" s="78" t="s">
        <v>12</v>
      </c>
      <c r="B24" s="78"/>
      <c r="C24" s="78"/>
      <c r="D24" s="78"/>
      <c r="E24" s="78"/>
      <c r="F24" s="78"/>
      <c r="G24" s="78"/>
      <c r="H24" s="78"/>
    </row>
    <row r="25" spans="2:8" s="1" customFormat="1" ht="17.25" customHeight="1">
      <c r="B25" s="79"/>
      <c r="C25" s="79"/>
      <c r="D25" s="79"/>
      <c r="E25" s="79"/>
      <c r="F25" s="79"/>
      <c r="G25" s="79"/>
      <c r="H25" s="79"/>
    </row>
    <row r="26" spans="1:8" s="3" customFormat="1" ht="20.25" thickBot="1">
      <c r="A26" s="1"/>
      <c r="B26" s="2"/>
      <c r="C26" s="81" t="s">
        <v>62</v>
      </c>
      <c r="D26" s="81"/>
      <c r="E26" s="81"/>
      <c r="F26" s="81"/>
      <c r="G26" s="81"/>
      <c r="H26" s="81"/>
    </row>
    <row r="27" spans="1:8" s="3" customFormat="1" ht="18.75" customHeight="1">
      <c r="A27" s="74" t="s">
        <v>3</v>
      </c>
      <c r="B27" s="75"/>
      <c r="C27" s="68" t="s">
        <v>63</v>
      </c>
      <c r="D27" s="68"/>
      <c r="E27" s="68" t="s">
        <v>4</v>
      </c>
      <c r="F27" s="68"/>
      <c r="G27" s="68" t="s">
        <v>20</v>
      </c>
      <c r="H27" s="80"/>
    </row>
    <row r="28" spans="1:8" s="3" customFormat="1" ht="18.75" customHeight="1">
      <c r="A28" s="76"/>
      <c r="B28" s="77"/>
      <c r="C28" s="4" t="s">
        <v>17</v>
      </c>
      <c r="D28" s="5" t="s">
        <v>1</v>
      </c>
      <c r="E28" s="4" t="s">
        <v>17</v>
      </c>
      <c r="F28" s="5" t="s">
        <v>1</v>
      </c>
      <c r="G28" s="4" t="s">
        <v>17</v>
      </c>
      <c r="H28" s="6" t="s">
        <v>1</v>
      </c>
    </row>
    <row r="29" spans="1:8" s="3" customFormat="1" ht="17.25" customHeight="1">
      <c r="A29" s="82" t="s">
        <v>21</v>
      </c>
      <c r="B29" s="83"/>
      <c r="C29" s="7">
        <f>C30</f>
        <v>2182183000</v>
      </c>
      <c r="D29" s="8">
        <v>100</v>
      </c>
      <c r="E29" s="7">
        <f>E30</f>
        <v>2205515901</v>
      </c>
      <c r="F29" s="8">
        <v>100</v>
      </c>
      <c r="G29" s="7">
        <f>G30</f>
        <v>23332901</v>
      </c>
      <c r="H29" s="140">
        <f aca="true" t="shared" si="2" ref="H29:H38">G29/C29*100</f>
        <v>1.0692458423514435</v>
      </c>
    </row>
    <row r="30" spans="1:9" ht="17.25" customHeight="1">
      <c r="A30" s="25"/>
      <c r="B30" s="11" t="s">
        <v>22</v>
      </c>
      <c r="C30" s="12">
        <v>2182183000</v>
      </c>
      <c r="D30" s="13">
        <f>C30/C$29*100</f>
        <v>100</v>
      </c>
      <c r="E30" s="14">
        <v>2205515901</v>
      </c>
      <c r="F30" s="13">
        <f>E30/E$29*100</f>
        <v>100</v>
      </c>
      <c r="G30" s="13">
        <f>E30-C30</f>
        <v>23332901</v>
      </c>
      <c r="H30" s="139">
        <f t="shared" si="2"/>
        <v>1.0692458423514435</v>
      </c>
      <c r="I30" s="26"/>
    </row>
    <row r="31" spans="1:8" s="3" customFormat="1" ht="17.25" customHeight="1">
      <c r="A31" s="18" t="s">
        <v>23</v>
      </c>
      <c r="B31" s="19"/>
      <c r="C31" s="20">
        <f>C32</f>
        <v>106770000</v>
      </c>
      <c r="D31" s="20">
        <f>C31/C$29*100</f>
        <v>4.892806881915953</v>
      </c>
      <c r="E31" s="20">
        <f>E32</f>
        <v>80696878</v>
      </c>
      <c r="F31" s="20">
        <f>E31/E$29*100</f>
        <v>3.658866298058034</v>
      </c>
      <c r="G31" s="20">
        <f>G32</f>
        <v>-26073122</v>
      </c>
      <c r="H31" s="140">
        <f t="shared" si="2"/>
        <v>-24.419895101620305</v>
      </c>
    </row>
    <row r="32" spans="1:8" ht="17.25" customHeight="1">
      <c r="A32" s="27"/>
      <c r="B32" s="11" t="s">
        <v>24</v>
      </c>
      <c r="C32" s="28">
        <v>106770000</v>
      </c>
      <c r="D32" s="13">
        <f>C32/C$29*100</f>
        <v>4.892806881915953</v>
      </c>
      <c r="E32" s="14">
        <v>80696878</v>
      </c>
      <c r="F32" s="13">
        <f>E32/E$29*100</f>
        <v>3.658866298058034</v>
      </c>
      <c r="G32" s="15">
        <f>E32-C32</f>
        <v>-26073122</v>
      </c>
      <c r="H32" s="139">
        <f t="shared" si="2"/>
        <v>-24.419895101620305</v>
      </c>
    </row>
    <row r="33" spans="1:8" s="3" customFormat="1" ht="17.25" customHeight="1">
      <c r="A33" s="72" t="s">
        <v>25</v>
      </c>
      <c r="B33" s="73"/>
      <c r="C33" s="20">
        <f>C29-C31</f>
        <v>2075413000</v>
      </c>
      <c r="D33" s="20">
        <f>C33/C$29*100</f>
        <v>95.10719311808404</v>
      </c>
      <c r="E33" s="20">
        <f>E29-E31</f>
        <v>2124819023</v>
      </c>
      <c r="F33" s="20">
        <f>E33/E$29*100</f>
        <v>96.34113370194196</v>
      </c>
      <c r="G33" s="20">
        <f>G29-G31</f>
        <v>49406023</v>
      </c>
      <c r="H33" s="140">
        <f t="shared" si="2"/>
        <v>2.380539343253608</v>
      </c>
    </row>
    <row r="34" spans="1:8" s="3" customFormat="1" ht="17.25" customHeight="1">
      <c r="A34" s="72" t="s">
        <v>26</v>
      </c>
      <c r="B34" s="73"/>
      <c r="C34" s="20">
        <f>C35</f>
        <v>106770000</v>
      </c>
      <c r="D34" s="20">
        <v>100</v>
      </c>
      <c r="E34" s="20">
        <f>E35</f>
        <v>80696878</v>
      </c>
      <c r="F34" s="20">
        <v>100</v>
      </c>
      <c r="G34" s="20">
        <f>G35</f>
        <v>-26073122</v>
      </c>
      <c r="H34" s="140">
        <f t="shared" si="2"/>
        <v>-24.419895101620305</v>
      </c>
    </row>
    <row r="35" spans="1:8" ht="17.25" customHeight="1">
      <c r="A35" s="31"/>
      <c r="B35" s="11" t="s">
        <v>27</v>
      </c>
      <c r="C35" s="28">
        <v>106770000</v>
      </c>
      <c r="D35" s="13">
        <f>C35/C$34*100</f>
        <v>100</v>
      </c>
      <c r="E35" s="28">
        <v>80696878</v>
      </c>
      <c r="F35" s="32">
        <f>E35/E$34*100</f>
        <v>100</v>
      </c>
      <c r="G35" s="32">
        <f>E35-C35</f>
        <v>-26073122</v>
      </c>
      <c r="H35" s="139">
        <f t="shared" si="2"/>
        <v>-24.419895101620305</v>
      </c>
    </row>
    <row r="36" spans="1:8" s="3" customFormat="1" ht="17.25" customHeight="1">
      <c r="A36" s="72" t="s">
        <v>28</v>
      </c>
      <c r="B36" s="73"/>
      <c r="C36" s="20">
        <f>C37</f>
        <v>106770000</v>
      </c>
      <c r="D36" s="20">
        <f>C36/C$34*100</f>
        <v>100</v>
      </c>
      <c r="E36" s="20">
        <f>E37</f>
        <v>80696878</v>
      </c>
      <c r="F36" s="20">
        <f>E36/E$34*100</f>
        <v>100</v>
      </c>
      <c r="G36" s="20">
        <f>G37</f>
        <v>-26073122</v>
      </c>
      <c r="H36" s="140">
        <f t="shared" si="2"/>
        <v>-24.419895101620305</v>
      </c>
    </row>
    <row r="37" spans="1:8" ht="17.25" customHeight="1">
      <c r="A37" s="33"/>
      <c r="B37" s="11" t="s">
        <v>29</v>
      </c>
      <c r="C37" s="12">
        <v>106770000</v>
      </c>
      <c r="D37" s="13">
        <f>C37/C$34*100</f>
        <v>100</v>
      </c>
      <c r="E37" s="14">
        <v>80696878</v>
      </c>
      <c r="F37" s="13">
        <f>E37/E$34*100</f>
        <v>100</v>
      </c>
      <c r="G37" s="15">
        <f>E37-C37</f>
        <v>-26073122</v>
      </c>
      <c r="H37" s="139">
        <f t="shared" si="2"/>
        <v>-24.419895101620305</v>
      </c>
    </row>
    <row r="38" spans="1:8" ht="17.25" customHeight="1">
      <c r="A38" s="72" t="s">
        <v>30</v>
      </c>
      <c r="B38" s="73"/>
      <c r="C38" s="20">
        <f>C34-C36</f>
        <v>0</v>
      </c>
      <c r="D38" s="13">
        <f>C38/C$34*100</f>
        <v>0</v>
      </c>
      <c r="E38" s="20">
        <f>E34-E36</f>
        <v>0</v>
      </c>
      <c r="F38" s="13">
        <f>E38/E$34*100</f>
        <v>0</v>
      </c>
      <c r="G38" s="20">
        <f>G34-G36</f>
        <v>0</v>
      </c>
      <c r="H38" s="141"/>
    </row>
    <row r="39" spans="1:8" ht="17.25" customHeight="1">
      <c r="A39" s="31"/>
      <c r="B39" s="11"/>
      <c r="C39" s="28"/>
      <c r="D39" s="32"/>
      <c r="E39" s="28"/>
      <c r="F39" s="32"/>
      <c r="G39" s="32"/>
      <c r="H39" s="34"/>
    </row>
    <row r="40" spans="1:8" s="3" customFormat="1" ht="17.25" customHeight="1">
      <c r="A40" s="72"/>
      <c r="B40" s="73"/>
      <c r="C40" s="20"/>
      <c r="D40" s="20"/>
      <c r="E40" s="20"/>
      <c r="F40" s="20"/>
      <c r="G40" s="20"/>
      <c r="H40" s="30"/>
    </row>
    <row r="41" spans="1:8" s="35" customFormat="1" ht="17.25" customHeight="1">
      <c r="A41" s="33"/>
      <c r="B41" s="11"/>
      <c r="C41" s="12"/>
      <c r="D41" s="13"/>
      <c r="E41" s="14"/>
      <c r="F41" s="13"/>
      <c r="G41" s="13"/>
      <c r="H41" s="16"/>
    </row>
    <row r="42" spans="1:8" ht="17.25" customHeight="1">
      <c r="A42" s="36"/>
      <c r="B42" s="11"/>
      <c r="C42" s="12"/>
      <c r="D42" s="13">
        <v>0</v>
      </c>
      <c r="E42" s="14"/>
      <c r="F42" s="13">
        <v>0</v>
      </c>
      <c r="G42" s="13">
        <v>0</v>
      </c>
      <c r="H42" s="16">
        <v>0</v>
      </c>
    </row>
    <row r="43" spans="1:8" ht="17.25" customHeight="1">
      <c r="A43" s="36"/>
      <c r="B43" s="11"/>
      <c r="C43" s="12"/>
      <c r="D43" s="13">
        <v>0</v>
      </c>
      <c r="E43" s="14"/>
      <c r="F43" s="13">
        <v>0</v>
      </c>
      <c r="G43" s="13">
        <v>0</v>
      </c>
      <c r="H43" s="16">
        <v>0</v>
      </c>
    </row>
    <row r="44" spans="1:8" s="3" customFormat="1" ht="15" customHeight="1" thickBot="1">
      <c r="A44" s="70"/>
      <c r="B44" s="71"/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4">
        <v>0</v>
      </c>
    </row>
    <row r="45" spans="1:8" ht="15.75">
      <c r="A45" s="3"/>
      <c r="B45" s="67"/>
      <c r="C45" s="67"/>
      <c r="D45" s="67"/>
      <c r="E45" s="67"/>
      <c r="F45" s="67"/>
      <c r="G45" s="67"/>
      <c r="H45" s="67"/>
    </row>
    <row r="46" spans="2:8" ht="15.75">
      <c r="B46" s="69"/>
      <c r="C46" s="69"/>
      <c r="D46" s="69"/>
      <c r="E46" s="69"/>
      <c r="F46" s="69"/>
      <c r="G46" s="69"/>
      <c r="H46" s="69"/>
    </row>
  </sheetData>
  <sheetProtection/>
  <mergeCells count="28">
    <mergeCell ref="A19:B19"/>
    <mergeCell ref="A27:B28"/>
    <mergeCell ref="A24:H24"/>
    <mergeCell ref="A33:B33"/>
    <mergeCell ref="A29:B29"/>
    <mergeCell ref="B20:H20"/>
    <mergeCell ref="B21:H21"/>
    <mergeCell ref="G27:H27"/>
    <mergeCell ref="A1:H1"/>
    <mergeCell ref="C27:D27"/>
    <mergeCell ref="B25:H25"/>
    <mergeCell ref="G4:H4"/>
    <mergeCell ref="B2:H2"/>
    <mergeCell ref="C26:H26"/>
    <mergeCell ref="E27:F27"/>
    <mergeCell ref="A6:B6"/>
    <mergeCell ref="A13:B13"/>
    <mergeCell ref="C3:H3"/>
    <mergeCell ref="B45:H45"/>
    <mergeCell ref="C4:D4"/>
    <mergeCell ref="E4:F4"/>
    <mergeCell ref="B46:H46"/>
    <mergeCell ref="A44:B44"/>
    <mergeCell ref="A40:B40"/>
    <mergeCell ref="A36:B36"/>
    <mergeCell ref="A34:B34"/>
    <mergeCell ref="A38:B38"/>
    <mergeCell ref="A4:B5"/>
  </mergeCells>
  <dataValidations count="1">
    <dataValidation type="decimal" operator="greaterThanOrEqual" allowBlank="1" showInputMessage="1" showErrorMessage="1" sqref="C14:F18 C6:F12">
      <formula1>0</formula1>
    </dataValidation>
  </dataValidations>
  <printOptions horizontalCentered="1"/>
  <pageMargins left="0.5905511811023623" right="0.5905511811023623" top="0.7874015748031497" bottom="1.1811023622047245" header="0.5118110236220472" footer="0.5118110236220472"/>
  <pageSetup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SheetLayoutView="100" zoomScalePageLayoutView="0" workbookViewId="0" topLeftCell="A22">
      <selection activeCell="N17" sqref="N17"/>
    </sheetView>
  </sheetViews>
  <sheetFormatPr defaultColWidth="9.00390625" defaultRowHeight="16.5"/>
  <cols>
    <col min="1" max="1" width="0.875" style="17" customWidth="1"/>
    <col min="2" max="2" width="19.00390625" style="17" customWidth="1"/>
    <col min="3" max="3" width="6.875" style="17" customWidth="1"/>
    <col min="4" max="4" width="13.00390625" style="17" customWidth="1"/>
    <col min="5" max="5" width="3.75390625" style="17" customWidth="1"/>
    <col min="6" max="6" width="4.50390625" style="17" customWidth="1"/>
    <col min="7" max="7" width="13.25390625" style="17" customWidth="1"/>
    <col min="8" max="8" width="3.50390625" style="17" customWidth="1"/>
    <col min="9" max="9" width="14.75390625" style="17" customWidth="1"/>
    <col min="10" max="10" width="1.37890625" style="17" customWidth="1"/>
    <col min="11" max="11" width="8.25390625" style="17" customWidth="1"/>
    <col min="12" max="12" width="13.00390625" style="17" customWidth="1"/>
    <col min="13" max="16384" width="9.00390625" style="17" customWidth="1"/>
  </cols>
  <sheetData>
    <row r="1" spans="1:11" s="1" customFormat="1" ht="27" customHeight="1">
      <c r="A1" s="37"/>
      <c r="B1" s="78" t="s">
        <v>8</v>
      </c>
      <c r="C1" s="78"/>
      <c r="D1" s="78"/>
      <c r="E1" s="78"/>
      <c r="F1" s="78"/>
      <c r="G1" s="78"/>
      <c r="H1" s="78"/>
      <c r="I1" s="78"/>
      <c r="J1" s="78"/>
      <c r="K1" s="78"/>
    </row>
    <row r="2" spans="2:11" s="1" customFormat="1" ht="17.25" customHeight="1"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s="3" customFormat="1" ht="20.25" thickBot="1">
      <c r="A3" s="1"/>
      <c r="B3" s="2"/>
      <c r="C3" s="99" t="s">
        <v>60</v>
      </c>
      <c r="D3" s="100"/>
      <c r="E3" s="100"/>
      <c r="F3" s="100"/>
      <c r="G3" s="100"/>
      <c r="H3" s="100"/>
      <c r="I3" s="101" t="s">
        <v>0</v>
      </c>
      <c r="J3" s="101"/>
      <c r="K3" s="101"/>
    </row>
    <row r="4" spans="1:11" s="3" customFormat="1" ht="18.75" customHeight="1">
      <c r="A4" s="74" t="s">
        <v>3</v>
      </c>
      <c r="B4" s="74"/>
      <c r="C4" s="75"/>
      <c r="D4" s="124" t="s">
        <v>59</v>
      </c>
      <c r="E4" s="75"/>
      <c r="F4" s="124" t="s">
        <v>5</v>
      </c>
      <c r="G4" s="75"/>
      <c r="H4" s="80" t="s">
        <v>20</v>
      </c>
      <c r="I4" s="128"/>
      <c r="J4" s="128"/>
      <c r="K4" s="128"/>
    </row>
    <row r="5" spans="1:11" s="3" customFormat="1" ht="18.75" customHeight="1">
      <c r="A5" s="76"/>
      <c r="B5" s="76"/>
      <c r="C5" s="77"/>
      <c r="D5" s="125"/>
      <c r="E5" s="77"/>
      <c r="F5" s="125"/>
      <c r="G5" s="77"/>
      <c r="H5" s="102" t="s">
        <v>31</v>
      </c>
      <c r="I5" s="103"/>
      <c r="J5" s="106" t="s">
        <v>1</v>
      </c>
      <c r="K5" s="107"/>
    </row>
    <row r="6" spans="1:11" s="3" customFormat="1" ht="14.25" customHeight="1">
      <c r="A6" s="129" t="s">
        <v>32</v>
      </c>
      <c r="B6" s="129"/>
      <c r="C6" s="130"/>
      <c r="D6" s="104"/>
      <c r="E6" s="105"/>
      <c r="F6" s="104"/>
      <c r="G6" s="105"/>
      <c r="H6" s="104"/>
      <c r="I6" s="105"/>
      <c r="J6" s="122"/>
      <c r="K6" s="123"/>
    </row>
    <row r="7" spans="1:11" ht="14.25" customHeight="1">
      <c r="A7" s="39"/>
      <c r="B7" s="126" t="s">
        <v>54</v>
      </c>
      <c r="C7" s="127"/>
      <c r="D7" s="85">
        <v>-106770000</v>
      </c>
      <c r="E7" s="61"/>
      <c r="F7" s="85">
        <v>-80696878</v>
      </c>
      <c r="G7" s="61"/>
      <c r="H7" s="57">
        <f>F7-D7</f>
        <v>26073122</v>
      </c>
      <c r="I7" s="58"/>
      <c r="J7" s="142">
        <f>H7/D7*100</f>
        <v>-24.419895101620305</v>
      </c>
      <c r="K7" s="143">
        <v>0.0026837824755419825</v>
      </c>
    </row>
    <row r="8" spans="1:11" ht="14.25" customHeight="1">
      <c r="A8" s="39"/>
      <c r="B8" s="126" t="s">
        <v>33</v>
      </c>
      <c r="C8" s="127"/>
      <c r="D8" s="85">
        <v>26349000</v>
      </c>
      <c r="E8" s="61"/>
      <c r="F8" s="85">
        <v>11564403</v>
      </c>
      <c r="G8" s="61"/>
      <c r="H8" s="57">
        <f>F8-D8</f>
        <v>-14784597</v>
      </c>
      <c r="I8" s="58"/>
      <c r="J8" s="142">
        <f>H8/D8*100</f>
        <v>-56.110656950927925</v>
      </c>
      <c r="K8" s="143"/>
    </row>
    <row r="9" spans="1:11" s="3" customFormat="1" ht="14.25" customHeight="1">
      <c r="A9" s="39"/>
      <c r="B9" s="39" t="s">
        <v>34</v>
      </c>
      <c r="C9" s="43"/>
      <c r="D9" s="92">
        <f>D7+D8</f>
        <v>-80421000</v>
      </c>
      <c r="E9" s="93"/>
      <c r="F9" s="92">
        <f>F7+F8</f>
        <v>-69132475</v>
      </c>
      <c r="G9" s="93"/>
      <c r="H9" s="92">
        <f>H7+H8</f>
        <v>11288525</v>
      </c>
      <c r="I9" s="93"/>
      <c r="J9" s="144">
        <f>H9/D9*100</f>
        <v>-14.036787654965742</v>
      </c>
      <c r="K9" s="145"/>
    </row>
    <row r="10" spans="1:11" s="3" customFormat="1" ht="14.25" customHeight="1">
      <c r="A10" s="97" t="s">
        <v>35</v>
      </c>
      <c r="B10" s="97"/>
      <c r="C10" s="98"/>
      <c r="D10" s="92"/>
      <c r="E10" s="93"/>
      <c r="F10" s="92"/>
      <c r="G10" s="93"/>
      <c r="H10" s="92"/>
      <c r="I10" s="93"/>
      <c r="J10" s="88"/>
      <c r="K10" s="89"/>
    </row>
    <row r="11" spans="1:11" ht="14.25" customHeight="1">
      <c r="A11" s="39"/>
      <c r="B11" s="133" t="s">
        <v>55</v>
      </c>
      <c r="C11" s="134"/>
      <c r="D11" s="85"/>
      <c r="E11" s="61"/>
      <c r="F11" s="85">
        <v>260600</v>
      </c>
      <c r="G11" s="61"/>
      <c r="H11" s="57">
        <f>F11-D11</f>
        <v>260600</v>
      </c>
      <c r="I11" s="58"/>
      <c r="J11" s="142"/>
      <c r="K11" s="143"/>
    </row>
    <row r="12" spans="1:11" ht="14.25" customHeight="1">
      <c r="A12" s="39"/>
      <c r="B12" s="133"/>
      <c r="C12" s="134"/>
      <c r="D12" s="92"/>
      <c r="E12" s="93"/>
      <c r="F12" s="92"/>
      <c r="G12" s="93"/>
      <c r="H12" s="92"/>
      <c r="I12" s="93"/>
      <c r="J12" s="44"/>
      <c r="K12" s="45"/>
    </row>
    <row r="13" spans="1:11" s="3" customFormat="1" ht="14.25" customHeight="1">
      <c r="A13" s="39"/>
      <c r="B13" s="39" t="s">
        <v>36</v>
      </c>
      <c r="C13" s="43"/>
      <c r="D13" s="92">
        <f>D11+D12</f>
        <v>0</v>
      </c>
      <c r="E13" s="93"/>
      <c r="F13" s="92">
        <f>F11+F12</f>
        <v>260600</v>
      </c>
      <c r="G13" s="93"/>
      <c r="H13" s="92">
        <f>H11+H12</f>
        <v>260600</v>
      </c>
      <c r="I13" s="93"/>
      <c r="J13" s="144"/>
      <c r="K13" s="145"/>
    </row>
    <row r="14" spans="1:11" s="3" customFormat="1" ht="14.25" customHeight="1">
      <c r="A14" s="97" t="s">
        <v>64</v>
      </c>
      <c r="B14" s="97"/>
      <c r="C14" s="98"/>
      <c r="D14" s="92">
        <f>D9+D13</f>
        <v>-80421000</v>
      </c>
      <c r="E14" s="93"/>
      <c r="F14" s="92">
        <f>F9+F13</f>
        <v>-68871875</v>
      </c>
      <c r="G14" s="93"/>
      <c r="H14" s="92">
        <f>H9+H13</f>
        <v>11549125</v>
      </c>
      <c r="I14" s="93"/>
      <c r="J14" s="144">
        <f>H14/D14*100</f>
        <v>-14.360832369654691</v>
      </c>
      <c r="K14" s="145"/>
    </row>
    <row r="15" spans="1:11" s="3" customFormat="1" ht="14.25" customHeight="1">
      <c r="A15" s="97" t="s">
        <v>37</v>
      </c>
      <c r="B15" s="97"/>
      <c r="C15" s="98"/>
      <c r="D15" s="120">
        <v>1260080000</v>
      </c>
      <c r="E15" s="121"/>
      <c r="F15" s="120">
        <v>1297445499</v>
      </c>
      <c r="G15" s="121"/>
      <c r="H15" s="92">
        <f>F15-D15</f>
        <v>37365499</v>
      </c>
      <c r="I15" s="93"/>
      <c r="J15" s="144">
        <f>H15/D15*100</f>
        <v>2.9653275188876895</v>
      </c>
      <c r="K15" s="145"/>
    </row>
    <row r="16" spans="1:11" s="3" customFormat="1" ht="14.25" customHeight="1">
      <c r="A16" s="97" t="s">
        <v>38</v>
      </c>
      <c r="B16" s="97"/>
      <c r="C16" s="98"/>
      <c r="D16" s="92">
        <f>D14+D15</f>
        <v>1179659000</v>
      </c>
      <c r="E16" s="93"/>
      <c r="F16" s="92">
        <f>F14+F15</f>
        <v>1228573624</v>
      </c>
      <c r="G16" s="93"/>
      <c r="H16" s="92">
        <f>H14+H15</f>
        <v>48914624</v>
      </c>
      <c r="I16" s="93"/>
      <c r="J16" s="144">
        <f>H16/D16*100</f>
        <v>4.14650538842157</v>
      </c>
      <c r="K16" s="145"/>
    </row>
    <row r="17" spans="1:11" s="3" customFormat="1" ht="14.25" customHeight="1">
      <c r="A17" s="97"/>
      <c r="B17" s="97"/>
      <c r="C17" s="98"/>
      <c r="D17" s="92"/>
      <c r="E17" s="93"/>
      <c r="F17" s="92"/>
      <c r="G17" s="93"/>
      <c r="H17" s="92"/>
      <c r="I17" s="93"/>
      <c r="J17" s="88"/>
      <c r="K17" s="89"/>
    </row>
    <row r="18" spans="1:11" ht="14.25" customHeight="1">
      <c r="A18" s="39"/>
      <c r="B18" s="59"/>
      <c r="C18" s="60"/>
      <c r="D18" s="85"/>
      <c r="E18" s="61"/>
      <c r="F18" s="85"/>
      <c r="G18" s="61"/>
      <c r="H18" s="57"/>
      <c r="I18" s="58"/>
      <c r="J18" s="90"/>
      <c r="K18" s="91"/>
    </row>
    <row r="19" spans="1:11" ht="14.25" customHeight="1">
      <c r="A19" s="39"/>
      <c r="B19" s="59"/>
      <c r="C19" s="60"/>
      <c r="D19" s="85"/>
      <c r="E19" s="61"/>
      <c r="F19" s="85"/>
      <c r="G19" s="61"/>
      <c r="H19" s="57">
        <v>0</v>
      </c>
      <c r="I19" s="58"/>
      <c r="J19" s="90">
        <v>0</v>
      </c>
      <c r="K19" s="91">
        <v>0</v>
      </c>
    </row>
    <row r="20" spans="1:11" ht="14.25" customHeight="1">
      <c r="A20" s="39"/>
      <c r="B20" s="59"/>
      <c r="C20" s="60"/>
      <c r="D20" s="85"/>
      <c r="E20" s="61"/>
      <c r="F20" s="85"/>
      <c r="G20" s="61"/>
      <c r="H20" s="57">
        <v>0</v>
      </c>
      <c r="I20" s="58"/>
      <c r="J20" s="90">
        <v>0</v>
      </c>
      <c r="K20" s="91">
        <v>0</v>
      </c>
    </row>
    <row r="21" spans="1:11" ht="14.25" customHeight="1">
      <c r="A21" s="39"/>
      <c r="B21" s="59"/>
      <c r="C21" s="60"/>
      <c r="D21" s="85"/>
      <c r="E21" s="61"/>
      <c r="F21" s="85"/>
      <c r="G21" s="61"/>
      <c r="H21" s="57">
        <v>0</v>
      </c>
      <c r="I21" s="58"/>
      <c r="J21" s="90">
        <v>0</v>
      </c>
      <c r="K21" s="91">
        <v>0</v>
      </c>
    </row>
    <row r="22" spans="1:11" s="3" customFormat="1" ht="14.25" customHeight="1">
      <c r="A22" s="39"/>
      <c r="B22" s="39"/>
      <c r="C22" s="43"/>
      <c r="D22" s="92"/>
      <c r="E22" s="93"/>
      <c r="F22" s="92"/>
      <c r="G22" s="93"/>
      <c r="H22" s="92"/>
      <c r="I22" s="93"/>
      <c r="J22" s="88"/>
      <c r="K22" s="89"/>
    </row>
    <row r="23" spans="1:11" s="3" customFormat="1" ht="14.25" customHeight="1">
      <c r="A23" s="97"/>
      <c r="B23" s="97"/>
      <c r="C23" s="98"/>
      <c r="D23" s="92"/>
      <c r="E23" s="93"/>
      <c r="F23" s="92"/>
      <c r="G23" s="93"/>
      <c r="H23" s="92"/>
      <c r="I23" s="93"/>
      <c r="J23" s="88"/>
      <c r="K23" s="89"/>
    </row>
    <row r="24" spans="1:11" s="3" customFormat="1" ht="14.25" customHeight="1">
      <c r="A24" s="97"/>
      <c r="B24" s="97"/>
      <c r="C24" s="98"/>
      <c r="D24" s="120"/>
      <c r="E24" s="121"/>
      <c r="F24" s="120"/>
      <c r="G24" s="121"/>
      <c r="H24" s="92"/>
      <c r="I24" s="93"/>
      <c r="J24" s="88"/>
      <c r="K24" s="89"/>
    </row>
    <row r="25" spans="1:11" s="3" customFormat="1" ht="14.25" customHeight="1" thickBot="1">
      <c r="A25" s="131"/>
      <c r="B25" s="131"/>
      <c r="C25" s="132"/>
      <c r="D25" s="63"/>
      <c r="E25" s="66"/>
      <c r="F25" s="63"/>
      <c r="G25" s="66"/>
      <c r="H25" s="63"/>
      <c r="I25" s="66"/>
      <c r="J25" s="116"/>
      <c r="K25" s="117"/>
    </row>
    <row r="29" spans="1:11" s="1" customFormat="1" ht="27" customHeight="1">
      <c r="A29" s="3"/>
      <c r="B29" s="78" t="s">
        <v>39</v>
      </c>
      <c r="C29" s="78"/>
      <c r="D29" s="78"/>
      <c r="E29" s="78"/>
      <c r="F29" s="78"/>
      <c r="G29" s="78"/>
      <c r="H29" s="78"/>
      <c r="I29" s="78"/>
      <c r="J29" s="78"/>
      <c r="K29" s="78"/>
    </row>
    <row r="30" spans="2:11" s="1" customFormat="1" ht="17.25" customHeight="1"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1:11" s="3" customFormat="1" ht="16.5" thickBot="1">
      <c r="A31" s="1"/>
      <c r="B31" s="1"/>
      <c r="C31" s="114" t="s">
        <v>58</v>
      </c>
      <c r="D31" s="114"/>
      <c r="E31" s="114"/>
      <c r="F31" s="114"/>
      <c r="G31" s="114"/>
      <c r="H31" s="114"/>
      <c r="I31" s="101" t="s">
        <v>0</v>
      </c>
      <c r="J31" s="101"/>
      <c r="K31" s="101"/>
    </row>
    <row r="32" spans="1:11" s="48" customFormat="1" ht="35.25" customHeight="1">
      <c r="A32" s="94" t="s">
        <v>40</v>
      </c>
      <c r="B32" s="95"/>
      <c r="C32" s="96" t="s">
        <v>41</v>
      </c>
      <c r="D32" s="95"/>
      <c r="E32" s="118" t="s">
        <v>42</v>
      </c>
      <c r="F32" s="119"/>
      <c r="G32" s="96" t="s">
        <v>43</v>
      </c>
      <c r="H32" s="95"/>
      <c r="I32" s="96" t="s">
        <v>2</v>
      </c>
      <c r="J32" s="94"/>
      <c r="K32" s="47" t="s">
        <v>42</v>
      </c>
    </row>
    <row r="33" spans="1:11" s="3" customFormat="1" ht="19.5" customHeight="1">
      <c r="A33" s="87" t="s">
        <v>44</v>
      </c>
      <c r="B33" s="86"/>
      <c r="C33" s="104">
        <f>SUM(C34:D43)</f>
        <v>2125463018</v>
      </c>
      <c r="D33" s="105"/>
      <c r="E33" s="104">
        <f>IF(C$33&gt;0,(C33/C$33)*100,0)</f>
        <v>100</v>
      </c>
      <c r="F33" s="105">
        <f>IF(E$5&gt;0,(E33/E$28)*100,0)</f>
        <v>0</v>
      </c>
      <c r="G33" s="52" t="s">
        <v>45</v>
      </c>
      <c r="H33" s="86"/>
      <c r="I33" s="104">
        <f>SUM(I34:J38)</f>
        <v>643995</v>
      </c>
      <c r="J33" s="115"/>
      <c r="K33" s="38">
        <f>IF(I$44&gt;0,(I33/I$44)*100,0)</f>
        <v>0.030299045174918212</v>
      </c>
    </row>
    <row r="34" spans="1:11" ht="19.5" customHeight="1">
      <c r="A34" s="53" t="s">
        <v>46</v>
      </c>
      <c r="B34" s="54"/>
      <c r="C34" s="85">
        <v>1241666290</v>
      </c>
      <c r="D34" s="61"/>
      <c r="E34" s="57">
        <f>IF(C$33&gt;0,(C34/C$33)*100,0)</f>
        <v>58.418625941013666</v>
      </c>
      <c r="F34" s="58">
        <f>IF(E$5&gt;0,(E34/E$28)*100,0)</f>
        <v>0</v>
      </c>
      <c r="G34" s="53" t="s">
        <v>47</v>
      </c>
      <c r="H34" s="54"/>
      <c r="I34" s="85">
        <v>133395</v>
      </c>
      <c r="J34" s="62"/>
      <c r="K34" s="29">
        <f>IF(I$44&gt;0,(I34/I$44)*100,0)</f>
        <v>0.006276044272250895</v>
      </c>
    </row>
    <row r="35" spans="1:11" ht="19.5" customHeight="1">
      <c r="A35" s="135" t="s">
        <v>48</v>
      </c>
      <c r="B35" s="136"/>
      <c r="C35" s="85">
        <v>824102275</v>
      </c>
      <c r="D35" s="61"/>
      <c r="E35" s="57">
        <f aca="true" t="shared" si="0" ref="E35:E43">IF(C$33&gt;0,(C35/C$33)*100,0)</f>
        <v>38.772835284401076</v>
      </c>
      <c r="F35" s="58">
        <f>IF(E$5&gt;0,(E35/E$28)*100,0)</f>
        <v>0</v>
      </c>
      <c r="G35" s="53" t="s">
        <v>49</v>
      </c>
      <c r="H35" s="54"/>
      <c r="I35" s="85">
        <v>510600</v>
      </c>
      <c r="J35" s="62"/>
      <c r="K35" s="29">
        <f>IF(I$44&gt;0,(I35/I$44)*100,0)</f>
        <v>0.02402300090266732</v>
      </c>
    </row>
    <row r="36" spans="1:11" ht="19.5" customHeight="1">
      <c r="A36" s="137"/>
      <c r="B36" s="136"/>
      <c r="C36" s="40"/>
      <c r="D36" s="41"/>
      <c r="E36" s="29"/>
      <c r="F36" s="42"/>
      <c r="G36" s="46"/>
      <c r="H36" s="11"/>
      <c r="I36" s="40"/>
      <c r="J36" s="49"/>
      <c r="K36" s="29"/>
    </row>
    <row r="37" spans="1:11" ht="19.5" customHeight="1">
      <c r="A37" s="53" t="s">
        <v>50</v>
      </c>
      <c r="B37" s="54"/>
      <c r="C37" s="85">
        <v>59694453</v>
      </c>
      <c r="D37" s="61"/>
      <c r="E37" s="57">
        <f>IF(C$33&gt;0,(C37/C$33)*100,0)</f>
        <v>2.808538774585256</v>
      </c>
      <c r="F37" s="58">
        <f aca="true" t="shared" si="1" ref="F37:F44">IF(E$5&gt;0,(E37/E$28)*100,0)</f>
        <v>0</v>
      </c>
      <c r="G37" s="53"/>
      <c r="H37" s="54"/>
      <c r="I37" s="85"/>
      <c r="J37" s="62"/>
      <c r="K37" s="29">
        <f>IF(I$44&gt;0,(I37/I$44)*100,0)</f>
        <v>0</v>
      </c>
    </row>
    <row r="38" spans="1:11" ht="19.5" customHeight="1">
      <c r="A38" s="53"/>
      <c r="B38" s="54"/>
      <c r="C38" s="85"/>
      <c r="D38" s="61"/>
      <c r="E38" s="57">
        <f t="shared" si="0"/>
        <v>0</v>
      </c>
      <c r="F38" s="58">
        <f t="shared" si="1"/>
        <v>0</v>
      </c>
      <c r="G38" s="108"/>
      <c r="H38" s="109"/>
      <c r="I38" s="85"/>
      <c r="J38" s="62"/>
      <c r="K38" s="29">
        <f>IF(I$44&gt;0,(I38/I$44)*100,0)</f>
        <v>0</v>
      </c>
    </row>
    <row r="39" spans="1:11" s="3" customFormat="1" ht="19.5" customHeight="1">
      <c r="A39" s="53"/>
      <c r="B39" s="54"/>
      <c r="C39" s="85"/>
      <c r="D39" s="61"/>
      <c r="E39" s="57">
        <f t="shared" si="0"/>
        <v>0</v>
      </c>
      <c r="F39" s="58">
        <f t="shared" si="1"/>
        <v>0</v>
      </c>
      <c r="G39" s="112" t="s">
        <v>51</v>
      </c>
      <c r="H39" s="113"/>
      <c r="I39" s="120">
        <f>I40</f>
        <v>2124819023</v>
      </c>
      <c r="J39" s="138"/>
      <c r="K39" s="38">
        <f>IF(I$44&gt;0,(I39/I$44)*100,0)</f>
        <v>99.96970095482509</v>
      </c>
    </row>
    <row r="40" spans="1:11" ht="19.5" customHeight="1">
      <c r="A40" s="53"/>
      <c r="B40" s="54"/>
      <c r="C40" s="85"/>
      <c r="D40" s="61"/>
      <c r="E40" s="57">
        <f t="shared" si="0"/>
        <v>0</v>
      </c>
      <c r="F40" s="58">
        <f t="shared" si="1"/>
        <v>0</v>
      </c>
      <c r="G40" s="53" t="s">
        <v>61</v>
      </c>
      <c r="H40" s="54"/>
      <c r="I40" s="85">
        <v>2124819023</v>
      </c>
      <c r="J40" s="62"/>
      <c r="K40" s="29">
        <f>IF(I$44&gt;0,(I40/I$44)*100,0)</f>
        <v>99.96970095482509</v>
      </c>
    </row>
    <row r="41" spans="1:11" ht="19.5" customHeight="1">
      <c r="A41" s="46"/>
      <c r="B41" s="11"/>
      <c r="C41" s="40"/>
      <c r="D41" s="41"/>
      <c r="E41" s="29"/>
      <c r="F41" s="42"/>
      <c r="G41" s="46"/>
      <c r="H41" s="11"/>
      <c r="I41" s="40"/>
      <c r="J41" s="49"/>
      <c r="K41" s="29"/>
    </row>
    <row r="42" spans="1:11" ht="19.5" customHeight="1">
      <c r="A42" s="53"/>
      <c r="B42" s="54"/>
      <c r="C42" s="85"/>
      <c r="D42" s="61"/>
      <c r="E42" s="57">
        <f t="shared" si="0"/>
        <v>0</v>
      </c>
      <c r="F42" s="58">
        <f t="shared" si="1"/>
        <v>0</v>
      </c>
      <c r="G42" s="53"/>
      <c r="H42" s="54"/>
      <c r="I42" s="85"/>
      <c r="J42" s="62"/>
      <c r="K42" s="29">
        <f>IF(I$44&gt;0,(I42/I$44)*100,0)</f>
        <v>0</v>
      </c>
    </row>
    <row r="43" spans="1:11" ht="21" customHeight="1">
      <c r="A43" s="53"/>
      <c r="B43" s="54"/>
      <c r="C43" s="85"/>
      <c r="D43" s="61"/>
      <c r="E43" s="57">
        <f t="shared" si="0"/>
        <v>0</v>
      </c>
      <c r="F43" s="58">
        <f t="shared" si="1"/>
        <v>0</v>
      </c>
      <c r="G43" s="53"/>
      <c r="H43" s="54"/>
      <c r="I43" s="85"/>
      <c r="J43" s="62"/>
      <c r="K43" s="29">
        <f>IF(I$44&gt;0,(I43/I$44)*100,0)</f>
        <v>0</v>
      </c>
    </row>
    <row r="44" spans="1:12" s="3" customFormat="1" ht="19.5" customHeight="1" thickBot="1">
      <c r="A44" s="55" t="s">
        <v>52</v>
      </c>
      <c r="B44" s="56"/>
      <c r="C44" s="63">
        <f>SUM(C34:D43)</f>
        <v>2125463018</v>
      </c>
      <c r="D44" s="66"/>
      <c r="E44" s="63">
        <f>IF(C$33&gt;0,(C44/C$33)*100,0)</f>
        <v>100</v>
      </c>
      <c r="F44" s="66">
        <f t="shared" si="1"/>
        <v>0</v>
      </c>
      <c r="G44" s="110" t="s">
        <v>53</v>
      </c>
      <c r="H44" s="111"/>
      <c r="I44" s="63">
        <f>I33+I39</f>
        <v>2125463018</v>
      </c>
      <c r="J44" s="64"/>
      <c r="K44" s="50">
        <f>IF(I$44&gt;0,(I44/I$44)*100,0)</f>
        <v>100</v>
      </c>
      <c r="L44" s="51" t="str">
        <f>IF(C44=I44,"平衡","不平衡")</f>
        <v>平衡</v>
      </c>
    </row>
    <row r="45" spans="2:11" s="35" customFormat="1" ht="16.5" customHeight="1">
      <c r="B45" s="84"/>
      <c r="C45" s="65"/>
      <c r="D45" s="65"/>
      <c r="E45" s="65"/>
      <c r="F45" s="65"/>
      <c r="G45" s="65"/>
      <c r="H45" s="65"/>
      <c r="I45" s="65"/>
      <c r="J45" s="65"/>
      <c r="K45" s="65"/>
    </row>
    <row r="46" spans="2:11" ht="16.5" customHeight="1">
      <c r="B46" s="84"/>
      <c r="C46" s="84"/>
      <c r="D46" s="84"/>
      <c r="E46" s="84"/>
      <c r="F46" s="84"/>
      <c r="G46" s="84"/>
      <c r="H46" s="84"/>
      <c r="I46" s="84"/>
      <c r="J46" s="84"/>
      <c r="K46" s="84"/>
    </row>
    <row r="47" spans="2:11" ht="16.5" customHeight="1">
      <c r="B47" s="84"/>
      <c r="C47" s="84"/>
      <c r="D47" s="84"/>
      <c r="E47" s="84"/>
      <c r="F47" s="84"/>
      <c r="G47" s="84"/>
      <c r="H47" s="84"/>
      <c r="I47" s="84"/>
      <c r="J47" s="84"/>
      <c r="K47" s="84"/>
    </row>
  </sheetData>
  <sheetProtection/>
  <mergeCells count="167">
    <mergeCell ref="F12:G12"/>
    <mergeCell ref="H12:I12"/>
    <mergeCell ref="A35:B36"/>
    <mergeCell ref="I39:J39"/>
    <mergeCell ref="E38:F38"/>
    <mergeCell ref="E39:F39"/>
    <mergeCell ref="C39:D39"/>
    <mergeCell ref="I42:J42"/>
    <mergeCell ref="A4:C5"/>
    <mergeCell ref="A6:C6"/>
    <mergeCell ref="A25:C25"/>
    <mergeCell ref="A24:C24"/>
    <mergeCell ref="A23:C23"/>
    <mergeCell ref="A10:C10"/>
    <mergeCell ref="C40:D40"/>
    <mergeCell ref="C42:D42"/>
    <mergeCell ref="C38:D38"/>
    <mergeCell ref="B29:K29"/>
    <mergeCell ref="F6:G6"/>
    <mergeCell ref="F24:G24"/>
    <mergeCell ref="B7:C7"/>
    <mergeCell ref="B8:C8"/>
    <mergeCell ref="H25:I25"/>
    <mergeCell ref="B11:C12"/>
    <mergeCell ref="A17:C17"/>
    <mergeCell ref="A15:C15"/>
    <mergeCell ref="D12:E12"/>
    <mergeCell ref="D11:E11"/>
    <mergeCell ref="A34:B34"/>
    <mergeCell ref="C37:D37"/>
    <mergeCell ref="C34:D34"/>
    <mergeCell ref="C35:D35"/>
    <mergeCell ref="E35:F35"/>
    <mergeCell ref="C33:D33"/>
    <mergeCell ref="E33:F33"/>
    <mergeCell ref="E34:F34"/>
    <mergeCell ref="E37:F37"/>
    <mergeCell ref="D7:E7"/>
    <mergeCell ref="D8:E8"/>
    <mergeCell ref="D9:E9"/>
    <mergeCell ref="D10:E10"/>
    <mergeCell ref="D17:E17"/>
    <mergeCell ref="D22:E22"/>
    <mergeCell ref="F18:G18"/>
    <mergeCell ref="D23:E23"/>
    <mergeCell ref="J24:K24"/>
    <mergeCell ref="J25:K25"/>
    <mergeCell ref="D25:E25"/>
    <mergeCell ref="J23:K23"/>
    <mergeCell ref="F23:G23"/>
    <mergeCell ref="D24:E24"/>
    <mergeCell ref="H24:I24"/>
    <mergeCell ref="F25:G25"/>
    <mergeCell ref="G34:H34"/>
    <mergeCell ref="C31:H31"/>
    <mergeCell ref="I32:J32"/>
    <mergeCell ref="I33:J33"/>
    <mergeCell ref="I34:J34"/>
    <mergeCell ref="I31:K31"/>
    <mergeCell ref="E32:F32"/>
    <mergeCell ref="C32:D32"/>
    <mergeCell ref="G35:H35"/>
    <mergeCell ref="G42:H42"/>
    <mergeCell ref="E42:F42"/>
    <mergeCell ref="G39:H39"/>
    <mergeCell ref="G40:H40"/>
    <mergeCell ref="E40:F40"/>
    <mergeCell ref="E44:F44"/>
    <mergeCell ref="G43:H43"/>
    <mergeCell ref="G37:H37"/>
    <mergeCell ref="G38:H38"/>
    <mergeCell ref="G44:H44"/>
    <mergeCell ref="H5:I5"/>
    <mergeCell ref="H6:I6"/>
    <mergeCell ref="J5:K5"/>
    <mergeCell ref="D6:E6"/>
    <mergeCell ref="J6:K6"/>
    <mergeCell ref="F4:G5"/>
    <mergeCell ref="H4:K4"/>
    <mergeCell ref="D4:E5"/>
    <mergeCell ref="B1:K1"/>
    <mergeCell ref="B2:K2"/>
    <mergeCell ref="C3:H3"/>
    <mergeCell ref="I3:K3"/>
    <mergeCell ref="A14:C14"/>
    <mergeCell ref="D13:E13"/>
    <mergeCell ref="D14:E14"/>
    <mergeCell ref="H17:I17"/>
    <mergeCell ref="H13:I13"/>
    <mergeCell ref="H14:I14"/>
    <mergeCell ref="A16:C16"/>
    <mergeCell ref="F15:G15"/>
    <mergeCell ref="D15:E15"/>
    <mergeCell ref="D16:E16"/>
    <mergeCell ref="J7:K7"/>
    <mergeCell ref="F9:G9"/>
    <mergeCell ref="F10:G10"/>
    <mergeCell ref="J17:K17"/>
    <mergeCell ref="F11:G11"/>
    <mergeCell ref="F13:G13"/>
    <mergeCell ref="F14:G14"/>
    <mergeCell ref="F16:G16"/>
    <mergeCell ref="F17:G17"/>
    <mergeCell ref="J15:K15"/>
    <mergeCell ref="J16:K16"/>
    <mergeCell ref="H19:I19"/>
    <mergeCell ref="J14:K14"/>
    <mergeCell ref="H15:I15"/>
    <mergeCell ref="H16:I16"/>
    <mergeCell ref="G32:H32"/>
    <mergeCell ref="F19:G19"/>
    <mergeCell ref="H7:I7"/>
    <mergeCell ref="H8:I8"/>
    <mergeCell ref="H9:I9"/>
    <mergeCell ref="H10:I10"/>
    <mergeCell ref="H11:I11"/>
    <mergeCell ref="F7:G7"/>
    <mergeCell ref="F8:G8"/>
    <mergeCell ref="H21:I21"/>
    <mergeCell ref="F22:G22"/>
    <mergeCell ref="J18:K18"/>
    <mergeCell ref="J19:K19"/>
    <mergeCell ref="J22:K22"/>
    <mergeCell ref="J20:K20"/>
    <mergeCell ref="J21:K21"/>
    <mergeCell ref="J13:K13"/>
    <mergeCell ref="A40:B40"/>
    <mergeCell ref="H23:I23"/>
    <mergeCell ref="H18:I18"/>
    <mergeCell ref="A38:B38"/>
    <mergeCell ref="F20:G20"/>
    <mergeCell ref="A32:B32"/>
    <mergeCell ref="H22:I22"/>
    <mergeCell ref="H20:I20"/>
    <mergeCell ref="F21:G21"/>
    <mergeCell ref="J8:K8"/>
    <mergeCell ref="J9:K9"/>
    <mergeCell ref="J10:K10"/>
    <mergeCell ref="J11:K11"/>
    <mergeCell ref="A42:B42"/>
    <mergeCell ref="B30:K30"/>
    <mergeCell ref="I37:J37"/>
    <mergeCell ref="I38:J38"/>
    <mergeCell ref="G33:H33"/>
    <mergeCell ref="I35:J35"/>
    <mergeCell ref="A39:B39"/>
    <mergeCell ref="I40:J40"/>
    <mergeCell ref="A33:B33"/>
    <mergeCell ref="A37:B37"/>
    <mergeCell ref="B19:C19"/>
    <mergeCell ref="B20:C20"/>
    <mergeCell ref="B21:C21"/>
    <mergeCell ref="D18:E18"/>
    <mergeCell ref="D19:E19"/>
    <mergeCell ref="D20:E20"/>
    <mergeCell ref="D21:E21"/>
    <mergeCell ref="B18:C18"/>
    <mergeCell ref="B47:K47"/>
    <mergeCell ref="C43:D43"/>
    <mergeCell ref="I43:J43"/>
    <mergeCell ref="I44:J44"/>
    <mergeCell ref="B45:K45"/>
    <mergeCell ref="C44:D44"/>
    <mergeCell ref="A43:B43"/>
    <mergeCell ref="A44:B44"/>
    <mergeCell ref="E43:F43"/>
    <mergeCell ref="B46:K46"/>
  </mergeCells>
  <printOptions horizontalCentered="1"/>
  <pageMargins left="0.5905511811023623" right="0.5905511811023623" top="0.7874015748031497" bottom="1.1811023622047245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會計決算處基金會計科賴倩婷</cp:lastModifiedBy>
  <cp:lastPrinted>2015-03-21T07:38:23Z</cp:lastPrinted>
  <dcterms:created xsi:type="dcterms:W3CDTF">2011-04-19T02:39:36Z</dcterms:created>
  <dcterms:modified xsi:type="dcterms:W3CDTF">2015-03-21T08:12:47Z</dcterms:modified>
  <cp:category/>
  <cp:version/>
  <cp:contentType/>
  <cp:contentStatus/>
</cp:coreProperties>
</file>