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9320" windowHeight="11700" activeTab="1"/>
  </bookViews>
  <sheets>
    <sheet name="收支餘絀決算表" sheetId="1" r:id="rId1"/>
    <sheet name="餘絀撥補決算表" sheetId="2" r:id="rId2"/>
    <sheet name="現金流量決算表" sheetId="3" r:id="rId3"/>
    <sheet name="平衡表" sheetId="4" r:id="rId4"/>
  </sheets>
  <definedNames>
    <definedName name="_xlnm.Print_Area" localSheetId="3">'平衡表'!$A$1:$F$24</definedName>
    <definedName name="_xlnm.Print_Area" localSheetId="0">'收支餘絀決算表'!$A$1:$D$29</definedName>
    <definedName name="_xlnm.Print_Area" localSheetId="2">'現金流量決算表'!$A$1:$B$30</definedName>
    <definedName name="_xlnm.Print_Area" localSheetId="1">'餘絀撥補決算表'!$A$1:$D$27</definedName>
  </definedNames>
  <calcPr fullCalcOnLoad="1"/>
</workbook>
</file>

<file path=xl/sharedStrings.xml><?xml version="1.0" encoding="utf-8"?>
<sst xmlns="http://schemas.openxmlformats.org/spreadsheetml/2006/main" count="120" uniqueCount="113">
  <si>
    <t>國家金融安定基金業務收支決算表</t>
  </si>
  <si>
    <t xml:space="preserve">                                   </t>
  </si>
  <si>
    <t>單位：新臺幣元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</si>
  <si>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</si>
  <si>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t>原列決算數</t>
  </si>
  <si>
    <r>
      <t>修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</si>
  <si>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決算核定數</t>
  </si>
  <si>
    <t>業務收入</t>
  </si>
  <si>
    <r>
      <t xml:space="preserve">   </t>
    </r>
    <r>
      <rPr>
        <sz val="12"/>
        <rFont val="新細明體"/>
        <family val="1"/>
      </rPr>
      <t>業務收入</t>
    </r>
  </si>
  <si>
    <r>
      <t xml:space="preserve">   </t>
    </r>
    <r>
      <rPr>
        <sz val="12"/>
        <rFont val="新細明體"/>
        <family val="1"/>
      </rPr>
      <t>利息收入</t>
    </r>
  </si>
  <si>
    <t>業務成本及費用</t>
  </si>
  <si>
    <r>
      <t xml:space="preserve">   </t>
    </r>
    <r>
      <rPr>
        <sz val="12"/>
        <rFont val="新細明體"/>
        <family val="1"/>
      </rPr>
      <t>業務成本</t>
    </r>
  </si>
  <si>
    <r>
      <t xml:space="preserve">   </t>
    </r>
    <r>
      <rPr>
        <sz val="12"/>
        <rFont val="新細明體"/>
        <family val="1"/>
      </rPr>
      <t>業務費用</t>
    </r>
  </si>
  <si>
    <r>
      <t xml:space="preserve">   </t>
    </r>
    <r>
      <rPr>
        <sz val="12"/>
        <rFont val="新細明體"/>
        <family val="1"/>
      </rPr>
      <t>管理費用</t>
    </r>
  </si>
  <si>
    <r>
      <t xml:space="preserve">   </t>
    </r>
    <r>
      <rPr>
        <sz val="12"/>
        <rFont val="新細明體"/>
        <family val="1"/>
      </rPr>
      <t>手續費用</t>
    </r>
  </si>
  <si>
    <r>
      <t xml:space="preserve">   </t>
    </r>
    <r>
      <rPr>
        <sz val="12"/>
        <rFont val="新細明體"/>
        <family val="1"/>
      </rPr>
      <t>管理及總務費用</t>
    </r>
  </si>
  <si>
    <t>業務賸餘（短絀－）</t>
  </si>
  <si>
    <t>業務外收入</t>
  </si>
  <si>
    <r>
      <t xml:space="preserve">   </t>
    </r>
    <r>
      <rPr>
        <sz val="12"/>
        <rFont val="新細明體"/>
        <family val="1"/>
      </rPr>
      <t>其他業務外收入</t>
    </r>
  </si>
  <si>
    <t>業務外費用</t>
  </si>
  <si>
    <r>
      <t xml:space="preserve">   </t>
    </r>
    <r>
      <rPr>
        <sz val="12"/>
        <rFont val="新細明體"/>
        <family val="1"/>
      </rPr>
      <t>財務費用</t>
    </r>
  </si>
  <si>
    <t>業務外賸餘（短絀－）</t>
  </si>
  <si>
    <t>本期賸餘（短絀－）</t>
  </si>
  <si>
    <t>餘絀</t>
  </si>
  <si>
    <r>
      <t>註：累計期貨合約損失</t>
    </r>
    <r>
      <rPr>
        <sz val="14"/>
        <rFont val="Times New Roman"/>
        <family val="1"/>
      </rPr>
      <t>916,043,161</t>
    </r>
    <r>
      <rPr>
        <sz val="14"/>
        <rFont val="新細明體"/>
        <family val="1"/>
      </rPr>
      <t>元，係包括已平倉損失</t>
    </r>
    <r>
      <rPr>
        <sz val="14"/>
        <rFont val="Times New Roman"/>
        <family val="1"/>
      </rPr>
      <t>878,163,161</t>
    </r>
    <r>
      <rPr>
        <sz val="14"/>
        <rFont val="新細明體"/>
        <family val="1"/>
      </rPr>
      <t>元及未平倉損失</t>
    </r>
    <r>
      <rPr>
        <sz val="14"/>
        <rFont val="Times New Roman"/>
        <family val="1"/>
      </rPr>
      <t>37,880,000</t>
    </r>
    <r>
      <rPr>
        <sz val="14"/>
        <rFont val="新細明體"/>
        <family val="1"/>
      </rPr>
      <t>元。</t>
    </r>
  </si>
  <si>
    <r>
      <t xml:space="preserve">        </t>
    </r>
    <r>
      <rPr>
        <sz val="14"/>
        <rFont val="新細明體"/>
        <family val="1"/>
      </rPr>
      <t>茲依財務會計準則「金融商品之揭露」公報之規定，揭露上開未平倉損失內容如次：</t>
    </r>
  </si>
  <si>
    <r>
      <t>註：依據「國家金融安定基金設置及管理條例」第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條規定，本基金不受預算法有關規定之限制，故無預算列數。</t>
    </r>
  </si>
  <si>
    <t>國家金融安定基金餘絀撥補決算表</t>
  </si>
  <si>
    <r>
      <t xml:space="preserve">              </t>
    </r>
    <r>
      <rPr>
        <b/>
        <sz val="14"/>
        <rFont val="新細明體"/>
        <family val="1"/>
      </rPr>
      <t>　</t>
    </r>
    <r>
      <rPr>
        <b/>
        <sz val="14"/>
        <rFont val="Times New Roman"/>
        <family val="1"/>
      </rPr>
      <t xml:space="preserve">                     </t>
    </r>
  </si>
  <si>
    <t>單位：新臺幣元</t>
  </si>
  <si>
    <r>
      <t>項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1"/>
      </rPr>
      <t>目</t>
    </r>
  </si>
  <si>
    <t>本年度決算數</t>
  </si>
  <si>
    <t>決算核定數</t>
  </si>
  <si>
    <t>賸餘之部</t>
  </si>
  <si>
    <t>本期賸餘</t>
  </si>
  <si>
    <t>前期未分配賸餘</t>
  </si>
  <si>
    <t>分配之部</t>
  </si>
  <si>
    <t>未分配賸餘</t>
  </si>
  <si>
    <t>國家金融安定基金現金流量決算表</t>
  </si>
  <si>
    <t>單位：新臺幣元</t>
  </si>
  <si>
    <r>
      <t>項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目</t>
    </r>
  </si>
  <si>
    <r>
      <t>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</si>
  <si>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業務活動之現金流量</t>
  </si>
  <si>
    <t xml:space="preserve">  利息股利之調整</t>
  </si>
  <si>
    <t xml:space="preserve">  調整項目</t>
  </si>
  <si>
    <t xml:space="preserve">  未計利息股利之現金流入（流出）</t>
  </si>
  <si>
    <r>
      <t xml:space="preserve">     </t>
    </r>
    <r>
      <rPr>
        <b/>
        <sz val="12"/>
        <rFont val="新細明體"/>
        <family val="1"/>
      </rPr>
      <t>業務活動之淨現金流入（流出－）</t>
    </r>
  </si>
  <si>
    <t>投資活動之現金流量</t>
  </si>
  <si>
    <r>
      <t xml:space="preserve">     </t>
    </r>
    <r>
      <rPr>
        <b/>
        <sz val="12"/>
        <rFont val="新細明體"/>
        <family val="1"/>
      </rPr>
      <t>投資活動之淨現金流入（流出－）</t>
    </r>
  </si>
  <si>
    <t>籌資活動之現金流量</t>
  </si>
  <si>
    <r>
      <t xml:space="preserve">    </t>
    </r>
    <r>
      <rPr>
        <sz val="12"/>
        <rFont val="細明體"/>
        <family val="3"/>
      </rPr>
      <t>短期債務淨增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淨減</t>
    </r>
    <r>
      <rPr>
        <sz val="12"/>
        <rFont val="Times New Roman"/>
        <family val="1"/>
      </rPr>
      <t>)</t>
    </r>
  </si>
  <si>
    <t xml:space="preserve">  增加長期債務</t>
  </si>
  <si>
    <t xml:space="preserve">  其他負債淨增(淨減)</t>
  </si>
  <si>
    <t xml:space="preserve">  增加基金、公積及填補短絀</t>
  </si>
  <si>
    <t xml:space="preserve">  減少長期債務</t>
  </si>
  <si>
    <t xml:space="preserve">  減少基金及公積</t>
  </si>
  <si>
    <t xml:space="preserve">  賸餘分配款</t>
  </si>
  <si>
    <r>
      <t xml:space="preserve">     </t>
    </r>
    <r>
      <rPr>
        <b/>
        <sz val="12"/>
        <rFont val="新細明體"/>
        <family val="1"/>
      </rPr>
      <t>籌資活動之淨現金流入（流出－）</t>
    </r>
  </si>
  <si>
    <t>現金及約當現金淨增（淨減－）</t>
  </si>
  <si>
    <t>期初現金及約當現金</t>
  </si>
  <si>
    <t>期末現金及約當現金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</si>
  <si>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</t>
    </r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</si>
  <si>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本表「調整非現金項目」欄所列，包括提存呆帳、醫療折讓及短絀、折舊及折耗、攤銷、兌換短絀（賸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 xml:space="preserve">餘－）、處理資產短絀（賸餘－）、債務整理短絀（賸餘－）、其他、流動資產淨減（淨增－）、流動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負債淨增（淨減－）。</t>
    </r>
    <r>
      <rPr>
        <sz val="10"/>
        <rFont val="Times New Roman"/>
        <family val="1"/>
      </rPr>
      <t xml:space="preserve">            </t>
    </r>
  </si>
  <si>
    <t>國家金融安定基金平衡表</t>
  </si>
  <si>
    <r>
      <t>科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目</t>
    </r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</si>
  <si>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</si>
  <si>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額</t>
    </r>
  </si>
  <si>
    <t>％</t>
  </si>
  <si>
    <t>填補累積短絀</t>
  </si>
  <si>
    <t>待填補之短絀</t>
  </si>
  <si>
    <t>短絀之部</t>
  </si>
  <si>
    <t>本期短絀</t>
  </si>
  <si>
    <t>填補之部</t>
  </si>
  <si>
    <t>撥用賸餘</t>
  </si>
  <si>
    <t xml:space="preserve">  收取股利</t>
  </si>
  <si>
    <t xml:space="preserve">  未計利息股利之本期賸餘（短絀－）</t>
  </si>
  <si>
    <t xml:space="preserve">  收取利息</t>
  </si>
  <si>
    <t xml:space="preserve">  流動金融資產淨減（淨增－）</t>
  </si>
  <si>
    <t xml:space="preserve">     流動金融資產</t>
  </si>
  <si>
    <t xml:space="preserve">        銀行存款</t>
  </si>
  <si>
    <t xml:space="preserve">     現金</t>
  </si>
  <si>
    <t>資      產</t>
  </si>
  <si>
    <t>負      債</t>
  </si>
  <si>
    <t>權      益</t>
  </si>
  <si>
    <t>合      計</t>
  </si>
  <si>
    <t xml:space="preserve">  流動資產 </t>
  </si>
  <si>
    <t xml:space="preserve">        備供出售金融資
        產—流動</t>
  </si>
  <si>
    <t xml:space="preserve">        備供出售金融資
        產評價調整—流
        動</t>
  </si>
  <si>
    <t xml:space="preserve">     應收款項</t>
  </si>
  <si>
    <t xml:space="preserve">        應收利息</t>
  </si>
  <si>
    <t xml:space="preserve">  非流動金融資產</t>
  </si>
  <si>
    <t xml:space="preserve">     非流動金融資產</t>
  </si>
  <si>
    <t xml:space="preserve">        以成本衡量之金
        融資產—非流動</t>
  </si>
  <si>
    <t xml:space="preserve">        累計減損—以成
        本衡量之金融資
        產—非流動</t>
  </si>
  <si>
    <t xml:space="preserve">  流動負債</t>
  </si>
  <si>
    <t xml:space="preserve">  長期負債</t>
  </si>
  <si>
    <r>
      <t xml:space="preserve">  累積餘絀</t>
    </r>
    <r>
      <rPr>
        <b/>
        <sz val="8"/>
        <rFont val="新細明體"/>
        <family val="1"/>
      </rPr>
      <t>（－）</t>
    </r>
  </si>
  <si>
    <t xml:space="preserve">     應付款項</t>
  </si>
  <si>
    <t xml:space="preserve">        應付費用</t>
  </si>
  <si>
    <t xml:space="preserve">        應付利息</t>
  </si>
  <si>
    <t xml:space="preserve">        其他應付款</t>
  </si>
  <si>
    <t xml:space="preserve">     長期債務</t>
  </si>
  <si>
    <t xml:space="preserve">        長期借款</t>
  </si>
  <si>
    <t xml:space="preserve">     累積賸餘</t>
  </si>
  <si>
    <t xml:space="preserve">  累積其他綜合餘
  絀</t>
  </si>
  <si>
    <t xml:space="preserve">     備供出售金融資
     產未實現餘絀</t>
  </si>
  <si>
    <t xml:space="preserve">        累積賸餘</t>
  </si>
  <si>
    <t xml:space="preserve">        備供出售金融資
        產未實現賸餘</t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</si>
  <si>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</t>
    </r>
  </si>
  <si>
    <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</t>
    </r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</si>
  <si>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</si>
  <si>
    <r>
      <t xml:space="preserve">    </t>
    </r>
    <r>
      <rPr>
        <sz val="12"/>
        <rFont val="新細明體"/>
        <family val="1"/>
      </rPr>
      <t>本期賸餘（短絀－）</t>
    </r>
  </si>
  <si>
    <r>
      <t xml:space="preserve">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104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</si>
</sst>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#,##0.00_ "/>
    <numFmt numFmtId="178" formatCode="_(* #,##0.00_);_(&quot;–&quot;* #,##0.00_);_(* &quot;…&quot;_);_(@_)"/>
    <numFmt numFmtId="179" formatCode="_(&quot; +&quot;* #,##0.00_);_(&quot;–&quot;* #,##0.00_);_(* &quot;…&quot;_);_(@_)"/>
    <numFmt numFmtId="180" formatCode="_(* #,##0.00_);_(* #,##0.00_);_(* &quot;…&quot;_);_(@_)"/>
    <numFmt numFmtId="181" formatCode="#,##0_ "/>
    <numFmt numFmtId="182" formatCode="#,##0_);[Red]\(#,##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22"/>
      <name val="Times New Roman"/>
      <family val="1"/>
    </font>
    <font>
      <b/>
      <sz val="14"/>
      <name val="新細明體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18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17" borderId="8" applyNumberFormat="0" applyAlignment="0" applyProtection="0"/>
    <xf numFmtId="0" fontId="46" fillId="23" borderId="9" applyNumberForma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76" fontId="13" fillId="0" borderId="15" xfId="0" applyNumberFormat="1" applyFont="1" applyBorder="1" applyAlignment="1" applyProtection="1">
      <alignment horizontal="right" vertical="center"/>
      <protection locked="0"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176" fontId="13" fillId="0" borderId="16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176" fontId="14" fillId="0" borderId="15" xfId="0" applyNumberFormat="1" applyFont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6" fontId="14" fillId="0" borderId="19" xfId="0" applyNumberFormat="1" applyFont="1" applyBorder="1" applyAlignment="1" applyProtection="1">
      <alignment horizontal="right" vertical="center"/>
      <protection/>
    </xf>
    <xf numFmtId="41" fontId="15" fillId="0" borderId="20" xfId="0" applyNumberFormat="1" applyFont="1" applyBorder="1" applyAlignment="1" applyProtection="1">
      <alignment/>
      <protection/>
    </xf>
    <xf numFmtId="41" fontId="9" fillId="0" borderId="20" xfId="0" applyNumberFormat="1" applyFont="1" applyBorder="1" applyAlignment="1" applyProtection="1">
      <alignment/>
      <protection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7" fillId="0" borderId="0" xfId="33" applyFont="1">
      <alignment/>
      <protection/>
    </xf>
    <xf numFmtId="0" fontId="9" fillId="0" borderId="0" xfId="33" applyFont="1" applyAlignment="1" applyProtection="1">
      <alignment vertical="center"/>
      <protection/>
    </xf>
    <xf numFmtId="0" fontId="9" fillId="0" borderId="0" xfId="33" applyFont="1" applyProtection="1">
      <alignment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 quotePrefix="1">
      <alignment horizontal="right"/>
      <protection/>
    </xf>
    <xf numFmtId="0" fontId="17" fillId="0" borderId="0" xfId="33" applyFont="1" applyAlignme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0" borderId="11" xfId="33" applyFont="1" applyBorder="1" applyAlignment="1" applyProtection="1">
      <alignment horizontal="center" vertical="center"/>
      <protection/>
    </xf>
    <xf numFmtId="0" fontId="23" fillId="0" borderId="0" xfId="33" applyFont="1" applyProtection="1">
      <alignment/>
      <protection/>
    </xf>
    <xf numFmtId="0" fontId="10" fillId="0" borderId="13" xfId="33" applyFont="1" applyBorder="1" applyAlignment="1" applyProtection="1">
      <alignment horizontal="left" vertical="center"/>
      <protection/>
    </xf>
    <xf numFmtId="0" fontId="0" fillId="0" borderId="14" xfId="33" applyFont="1" applyBorder="1" applyAlignment="1" applyProtection="1">
      <alignment horizontal="left" vertical="center" indent="2"/>
      <protection/>
    </xf>
    <xf numFmtId="0" fontId="10" fillId="0" borderId="14" xfId="33" applyFont="1" applyBorder="1" applyAlignment="1" applyProtection="1">
      <alignment vertical="center"/>
      <protection/>
    </xf>
    <xf numFmtId="0" fontId="24" fillId="0" borderId="0" xfId="33" applyFont="1" applyProtection="1">
      <alignment/>
      <protection/>
    </xf>
    <xf numFmtId="0" fontId="10" fillId="0" borderId="14" xfId="33" applyFont="1" applyBorder="1" applyAlignment="1" applyProtection="1">
      <alignment horizontal="left" vertical="center"/>
      <protection/>
    </xf>
    <xf numFmtId="0" fontId="12" fillId="0" borderId="14" xfId="33" applyFont="1" applyBorder="1" applyAlignment="1" applyProtection="1">
      <alignment horizontal="left" vertical="center"/>
      <protection/>
    </xf>
    <xf numFmtId="176" fontId="13" fillId="0" borderId="15" xfId="33" applyNumberFormat="1" applyFont="1" applyBorder="1" applyAlignment="1" applyProtection="1">
      <alignment horizontal="right" vertical="center"/>
      <protection locked="0"/>
    </xf>
    <xf numFmtId="176" fontId="13" fillId="0" borderId="16" xfId="33" applyNumberFormat="1" applyFont="1" applyBorder="1" applyAlignment="1" applyProtection="1">
      <alignment horizontal="right" vertical="center"/>
      <protection/>
    </xf>
    <xf numFmtId="0" fontId="7" fillId="0" borderId="14" xfId="33" applyFont="1" applyBorder="1" applyAlignment="1" applyProtection="1">
      <alignment horizontal="left" vertical="center"/>
      <protection/>
    </xf>
    <xf numFmtId="176" fontId="14" fillId="0" borderId="15" xfId="33" applyNumberFormat="1" applyFont="1" applyBorder="1" applyAlignment="1" applyProtection="1">
      <alignment horizontal="right" vertical="center"/>
      <protection/>
    </xf>
    <xf numFmtId="176" fontId="14" fillId="0" borderId="16" xfId="33" applyNumberFormat="1" applyFont="1" applyBorder="1" applyAlignment="1" applyProtection="1">
      <alignment horizontal="right" vertical="center"/>
      <protection/>
    </xf>
    <xf numFmtId="176" fontId="14" fillId="0" borderId="14" xfId="33" applyNumberFormat="1" applyFont="1" applyBorder="1" applyAlignment="1" applyProtection="1">
      <alignment horizontal="right" vertical="center"/>
      <protection/>
    </xf>
    <xf numFmtId="0" fontId="12" fillId="0" borderId="14" xfId="33" applyFont="1" applyBorder="1" applyAlignment="1" applyProtection="1">
      <alignment vertical="center"/>
      <protection/>
    </xf>
    <xf numFmtId="176" fontId="13" fillId="0" borderId="15" xfId="33" applyNumberFormat="1" applyFont="1" applyBorder="1" applyAlignment="1" applyProtection="1">
      <alignment horizontal="right" vertical="center"/>
      <protection/>
    </xf>
    <xf numFmtId="176" fontId="13" fillId="0" borderId="14" xfId="0" applyNumberFormat="1" applyFont="1" applyBorder="1" applyAlignment="1" applyProtection="1">
      <alignment horizontal="right" vertical="center"/>
      <protection/>
    </xf>
    <xf numFmtId="0" fontId="23" fillId="0" borderId="0" xfId="33" applyFont="1" applyBorder="1" applyProtection="1">
      <alignment/>
      <protection/>
    </xf>
    <xf numFmtId="0" fontId="25" fillId="0" borderId="14" xfId="33" applyFont="1" applyBorder="1" applyAlignment="1" applyProtection="1">
      <alignment horizontal="left" vertical="center"/>
      <protection/>
    </xf>
    <xf numFmtId="0" fontId="7" fillId="0" borderId="17" xfId="33" applyFont="1" applyBorder="1" applyAlignment="1" applyProtection="1">
      <alignment horizontal="left" vertical="center"/>
      <protection/>
    </xf>
    <xf numFmtId="176" fontId="14" fillId="0" borderId="18" xfId="33" applyNumberFormat="1" applyFont="1" applyBorder="1" applyAlignment="1" applyProtection="1">
      <alignment horizontal="right" vertical="center"/>
      <protection/>
    </xf>
    <xf numFmtId="176" fontId="14" fillId="0" borderId="19" xfId="33" applyNumberFormat="1" applyFont="1" applyBorder="1" applyAlignment="1" applyProtection="1">
      <alignment horizontal="right" vertical="center"/>
      <protection/>
    </xf>
    <xf numFmtId="0" fontId="21" fillId="0" borderId="0" xfId="33" applyFont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17" fillId="0" borderId="0" xfId="33" applyFont="1" applyAlignment="1" applyProtection="1">
      <alignment horizontal="center" vertical="center"/>
      <protection/>
    </xf>
    <xf numFmtId="0" fontId="17" fillId="0" borderId="0" xfId="33" applyFont="1" applyProtection="1">
      <alignment/>
      <protection/>
    </xf>
    <xf numFmtId="0" fontId="8" fillId="0" borderId="12" xfId="33" applyFont="1" applyBorder="1" applyAlignment="1" applyProtection="1">
      <alignment horizontal="center" vertical="center"/>
      <protection/>
    </xf>
    <xf numFmtId="0" fontId="10" fillId="0" borderId="13" xfId="33" applyFont="1" applyBorder="1" applyAlignment="1" applyProtection="1">
      <alignment vertical="center"/>
      <protection/>
    </xf>
    <xf numFmtId="177" fontId="2" fillId="0" borderId="21" xfId="33" applyNumberFormat="1" applyFont="1" applyBorder="1" applyAlignment="1" applyProtection="1">
      <alignment horizontal="right" vertical="center"/>
      <protection/>
    </xf>
    <xf numFmtId="0" fontId="2" fillId="0" borderId="14" xfId="33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 locked="0"/>
    </xf>
    <xf numFmtId="0" fontId="26" fillId="0" borderId="14" xfId="33" applyFont="1" applyBorder="1" applyAlignment="1" applyProtection="1">
      <alignment vertical="center"/>
      <protection/>
    </xf>
    <xf numFmtId="177" fontId="2" fillId="0" borderId="16" xfId="33" applyNumberFormat="1" applyFont="1" applyBorder="1" applyAlignment="1" applyProtection="1">
      <alignment horizontal="right" vertical="center"/>
      <protection/>
    </xf>
    <xf numFmtId="0" fontId="2" fillId="0" borderId="14" xfId="33" applyFont="1" applyBorder="1" applyAlignment="1" applyProtection="1">
      <alignment horizontal="lef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0" fontId="26" fillId="0" borderId="14" xfId="33" applyFont="1" applyBorder="1" applyAlignment="1" applyProtection="1">
      <alignment horizontal="lef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49" fontId="13" fillId="0" borderId="0" xfId="0" applyNumberFormat="1" applyFont="1" applyBorder="1" applyAlignment="1" applyProtection="1" quotePrefix="1">
      <alignment horizontal="distributed"/>
      <protection/>
    </xf>
    <xf numFmtId="178" fontId="13" fillId="0" borderId="0" xfId="0" applyNumberFormat="1" applyFont="1" applyBorder="1" applyAlignment="1" applyProtection="1">
      <alignment/>
      <protection/>
    </xf>
    <xf numFmtId="179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7" fillId="0" borderId="0" xfId="3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/>
    </xf>
    <xf numFmtId="181" fontId="17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1" fontId="8" fillId="0" borderId="23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top"/>
    </xf>
    <xf numFmtId="181" fontId="17" fillId="0" borderId="0" xfId="0" applyNumberFormat="1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horizontal="left" vertical="top" wrapText="1"/>
    </xf>
    <xf numFmtId="182" fontId="8" fillId="0" borderId="14" xfId="0" applyNumberFormat="1" applyFont="1" applyBorder="1" applyAlignment="1">
      <alignment horizontal="left" vertical="top" wrapText="1"/>
    </xf>
    <xf numFmtId="182" fontId="10" fillId="0" borderId="14" xfId="0" applyNumberFormat="1" applyFont="1" applyBorder="1" applyAlignment="1">
      <alignment horizontal="left" vertical="top" wrapText="1"/>
    </xf>
    <xf numFmtId="182" fontId="10" fillId="0" borderId="17" xfId="0" applyNumberFormat="1" applyFont="1" applyBorder="1" applyAlignment="1">
      <alignment horizontal="center" vertical="top" wrapText="1"/>
    </xf>
    <xf numFmtId="182" fontId="10" fillId="0" borderId="18" xfId="0" applyNumberFormat="1" applyFont="1" applyBorder="1" applyAlignment="1">
      <alignment horizontal="center" vertical="top" wrapText="1"/>
    </xf>
    <xf numFmtId="0" fontId="10" fillId="0" borderId="17" xfId="33" applyFont="1" applyBorder="1" applyAlignment="1" applyProtection="1">
      <alignment vertical="center"/>
      <protection/>
    </xf>
    <xf numFmtId="176" fontId="7" fillId="0" borderId="24" xfId="0" applyNumberFormat="1" applyFont="1" applyBorder="1" applyAlignment="1" applyProtection="1">
      <alignment horizontal="right" vertical="center"/>
      <protection/>
    </xf>
    <xf numFmtId="176" fontId="7" fillId="0" borderId="21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5" xfId="33" applyNumberFormat="1" applyFont="1" applyBorder="1" applyAlignment="1" applyProtection="1">
      <alignment horizontal="right" vertical="center"/>
      <protection/>
    </xf>
    <xf numFmtId="176" fontId="7" fillId="0" borderId="16" xfId="33" applyNumberFormat="1" applyFont="1" applyBorder="1" applyAlignment="1" applyProtection="1">
      <alignment horizontal="right" vertical="center"/>
      <protection/>
    </xf>
    <xf numFmtId="176" fontId="2" fillId="0" borderId="15" xfId="33" applyNumberFormat="1" applyFont="1" applyBorder="1" applyAlignment="1" applyProtection="1">
      <alignment horizontal="right" vertical="center"/>
      <protection locked="0"/>
    </xf>
    <xf numFmtId="176" fontId="2" fillId="0" borderId="16" xfId="33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 locked="0"/>
    </xf>
    <xf numFmtId="176" fontId="7" fillId="0" borderId="16" xfId="33" applyNumberFormat="1" applyFont="1" applyBorder="1" applyAlignment="1" applyProtection="1">
      <alignment horizontal="right" vertical="center"/>
      <protection locked="0"/>
    </xf>
    <xf numFmtId="176" fontId="2" fillId="0" borderId="15" xfId="33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30" fillId="0" borderId="14" xfId="33" applyFont="1" applyBorder="1" applyAlignment="1" applyProtection="1">
      <alignment horizontal="left" vertical="center"/>
      <protection/>
    </xf>
    <xf numFmtId="176" fontId="14" fillId="0" borderId="14" xfId="0" applyNumberFormat="1" applyFont="1" applyBorder="1" applyAlignment="1" applyProtection="1">
      <alignment horizontal="righ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6" xfId="33" applyNumberFormat="1" applyFont="1" applyBorder="1" applyAlignment="1" applyProtection="1">
      <alignment horizontal="right" vertical="center"/>
      <protection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82" fontId="31" fillId="0" borderId="15" xfId="0" applyNumberFormat="1" applyFont="1" applyBorder="1" applyAlignment="1">
      <alignment horizontal="right" vertical="top" wrapText="1"/>
    </xf>
    <xf numFmtId="177" fontId="31" fillId="0" borderId="14" xfId="0" applyNumberFormat="1" applyFont="1" applyBorder="1" applyAlignment="1">
      <alignment horizontal="right" vertical="top"/>
    </xf>
    <xf numFmtId="177" fontId="31" fillId="0" borderId="0" xfId="0" applyNumberFormat="1" applyFont="1" applyBorder="1" applyAlignment="1">
      <alignment horizontal="right" vertical="top"/>
    </xf>
    <xf numFmtId="182" fontId="32" fillId="0" borderId="15" xfId="0" applyNumberFormat="1" applyFont="1" applyBorder="1" applyAlignment="1" applyProtection="1">
      <alignment horizontal="right" vertical="top" wrapText="1"/>
      <protection locked="0"/>
    </xf>
    <xf numFmtId="177" fontId="32" fillId="0" borderId="14" xfId="0" applyNumberFormat="1" applyFont="1" applyBorder="1" applyAlignment="1">
      <alignment horizontal="right" vertical="top"/>
    </xf>
    <xf numFmtId="177" fontId="32" fillId="0" borderId="0" xfId="0" applyNumberFormat="1" applyFont="1" applyBorder="1" applyAlignment="1">
      <alignment horizontal="right" vertical="top"/>
    </xf>
    <xf numFmtId="182" fontId="31" fillId="0" borderId="15" xfId="0" applyNumberFormat="1" applyFont="1" applyBorder="1" applyAlignment="1" applyProtection="1">
      <alignment horizontal="right" vertical="top" wrapText="1"/>
      <protection locked="0"/>
    </xf>
    <xf numFmtId="182" fontId="32" fillId="0" borderId="15" xfId="0" applyNumberFormat="1" applyFont="1" applyBorder="1" applyAlignment="1">
      <alignment horizontal="right" vertical="top" wrapText="1"/>
    </xf>
    <xf numFmtId="181" fontId="32" fillId="0" borderId="15" xfId="0" applyNumberFormat="1" applyFont="1" applyBorder="1" applyAlignment="1" applyProtection="1">
      <alignment horizontal="right" vertical="top" wrapText="1"/>
      <protection locked="0"/>
    </xf>
    <xf numFmtId="182" fontId="31" fillId="0" borderId="18" xfId="0" applyNumberFormat="1" applyFont="1" applyBorder="1" applyAlignment="1">
      <alignment horizontal="right" vertical="top" wrapText="1"/>
    </xf>
    <xf numFmtId="177" fontId="31" fillId="0" borderId="18" xfId="0" applyNumberFormat="1" applyFont="1" applyBorder="1" applyAlignment="1">
      <alignment horizontal="right" vertical="top"/>
    </xf>
    <xf numFmtId="177" fontId="31" fillId="0" borderId="19" xfId="0" applyNumberFormat="1" applyFont="1" applyBorder="1" applyAlignment="1">
      <alignment horizontal="right" vertical="top"/>
    </xf>
    <xf numFmtId="0" fontId="19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27" fillId="0" borderId="0" xfId="0" applyFont="1" applyBorder="1" applyAlignment="1" applyProtection="1">
      <alignment horizontal="justify" vertical="top" wrapText="1"/>
      <protection/>
    </xf>
    <xf numFmtId="0" fontId="27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8" fillId="0" borderId="10" xfId="0" applyNumberFormat="1" applyFont="1" applyBorder="1" applyAlignment="1">
      <alignment horizontal="center" vertical="center"/>
    </xf>
    <xf numFmtId="181" fontId="7" fillId="0" borderId="26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國安基金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C11" sqref="C11"/>
    </sheetView>
  </sheetViews>
  <sheetFormatPr defaultColWidth="9.00390625" defaultRowHeight="16.5"/>
  <cols>
    <col min="1" max="1" width="29.75390625" style="1" customWidth="1"/>
    <col min="2" max="2" width="21.125" style="1" customWidth="1"/>
    <col min="3" max="3" width="18.125" style="1" customWidth="1"/>
    <col min="4" max="4" width="21.125" style="1" customWidth="1"/>
    <col min="5" max="16384" width="9.00390625" style="1" customWidth="1"/>
  </cols>
  <sheetData>
    <row r="1" ht="18" customHeight="1"/>
    <row r="2" spans="1:4" s="2" customFormat="1" ht="36" customHeight="1">
      <c r="A2" s="144" t="s">
        <v>0</v>
      </c>
      <c r="B2" s="145"/>
      <c r="C2" s="145"/>
      <c r="D2" s="145"/>
    </row>
    <row r="3" spans="1:4" s="2" customFormat="1" ht="18" customHeight="1">
      <c r="A3" s="146"/>
      <c r="B3" s="146"/>
      <c r="C3" s="146"/>
      <c r="D3" s="146"/>
    </row>
    <row r="4" spans="1:6" s="6" customFormat="1" ht="32.25" customHeight="1" thickBot="1">
      <c r="A4" s="3" t="s">
        <v>1</v>
      </c>
      <c r="B4" s="147" t="s">
        <v>108</v>
      </c>
      <c r="C4" s="147"/>
      <c r="D4" s="4" t="s">
        <v>2</v>
      </c>
      <c r="E4" s="5"/>
      <c r="F4" s="5"/>
    </row>
    <row r="5" spans="1:4" s="2" customFormat="1" ht="39.75" customHeight="1">
      <c r="A5" s="7" t="s">
        <v>3</v>
      </c>
      <c r="B5" s="8" t="s">
        <v>4</v>
      </c>
      <c r="C5" s="8" t="s">
        <v>5</v>
      </c>
      <c r="D5" s="9" t="s">
        <v>6</v>
      </c>
    </row>
    <row r="6" spans="1:4" s="11" customFormat="1" ht="34.5" customHeight="1">
      <c r="A6" s="10" t="s">
        <v>7</v>
      </c>
      <c r="B6" s="108">
        <f>SUM(B7:B8)</f>
        <v>8930000</v>
      </c>
      <c r="C6" s="108">
        <f>SUM(C8:C8)</f>
        <v>0</v>
      </c>
      <c r="D6" s="109">
        <f>SUM(D7:D8)</f>
        <v>8930000</v>
      </c>
    </row>
    <row r="7" spans="1:4" s="11" customFormat="1" ht="34.5" customHeight="1">
      <c r="A7" s="12" t="s">
        <v>8</v>
      </c>
      <c r="B7" s="110">
        <v>8930000</v>
      </c>
      <c r="C7" s="111"/>
      <c r="D7" s="112">
        <f>B7+C7</f>
        <v>8930000</v>
      </c>
    </row>
    <row r="8" spans="1:4" s="11" customFormat="1" ht="34.5" customHeight="1" hidden="1">
      <c r="A8" s="12" t="s">
        <v>9</v>
      </c>
      <c r="B8" s="110"/>
      <c r="C8" s="113"/>
      <c r="D8" s="112">
        <f>B8+C8</f>
        <v>0</v>
      </c>
    </row>
    <row r="9" spans="1:4" s="16" customFormat="1" ht="34.5" customHeight="1">
      <c r="A9" s="13" t="s">
        <v>10</v>
      </c>
      <c r="B9" s="14">
        <f>SUM(B10:B14)</f>
        <v>4441326</v>
      </c>
      <c r="C9" s="14">
        <f>SUM(C11:C14)</f>
        <v>0</v>
      </c>
      <c r="D9" s="15">
        <f>SUM(D10:D14)</f>
        <v>4441326</v>
      </c>
    </row>
    <row r="10" spans="1:4" s="16" customFormat="1" ht="34.5" customHeight="1">
      <c r="A10" s="12" t="s">
        <v>11</v>
      </c>
      <c r="B10" s="110">
        <v>4406795</v>
      </c>
      <c r="C10" s="17"/>
      <c r="D10" s="112">
        <f>B10+C10</f>
        <v>4406795</v>
      </c>
    </row>
    <row r="11" spans="1:4" s="11" customFormat="1" ht="34.5" customHeight="1">
      <c r="A11" s="12" t="s">
        <v>12</v>
      </c>
      <c r="B11" s="110">
        <v>2531</v>
      </c>
      <c r="C11" s="113"/>
      <c r="D11" s="112">
        <f>B11+C11</f>
        <v>2531</v>
      </c>
    </row>
    <row r="12" spans="1:4" s="11" customFormat="1" ht="34.5" customHeight="1">
      <c r="A12" s="12" t="s">
        <v>13</v>
      </c>
      <c r="B12" s="110">
        <v>32000</v>
      </c>
      <c r="C12" s="113"/>
      <c r="D12" s="112">
        <f>B12+C12</f>
        <v>32000</v>
      </c>
    </row>
    <row r="13" spans="1:4" s="11" customFormat="1" ht="34.5" customHeight="1" hidden="1">
      <c r="A13" s="12" t="s">
        <v>14</v>
      </c>
      <c r="B13" s="110">
        <v>0</v>
      </c>
      <c r="C13" s="113"/>
      <c r="D13" s="112">
        <f>B13+C13</f>
        <v>0</v>
      </c>
    </row>
    <row r="14" spans="1:4" s="11" customFormat="1" ht="34.5" customHeight="1" hidden="1">
      <c r="A14" s="12" t="s">
        <v>15</v>
      </c>
      <c r="B14" s="110"/>
      <c r="C14" s="113"/>
      <c r="D14" s="112">
        <f>B14+C14</f>
        <v>0</v>
      </c>
    </row>
    <row r="15" spans="1:4" s="11" customFormat="1" ht="34.5" customHeight="1">
      <c r="A15" s="18" t="s">
        <v>16</v>
      </c>
      <c r="B15" s="114">
        <f>B6-B9</f>
        <v>4488674</v>
      </c>
      <c r="C15" s="114">
        <f>C6-C9</f>
        <v>0</v>
      </c>
      <c r="D15" s="115">
        <f>D6-D9</f>
        <v>4488674</v>
      </c>
    </row>
    <row r="16" spans="1:4" s="16" customFormat="1" ht="34.5" customHeight="1">
      <c r="A16" s="18" t="s">
        <v>17</v>
      </c>
      <c r="B16" s="14">
        <f>SUM(B17)</f>
        <v>646335</v>
      </c>
      <c r="C16" s="14">
        <f>SUM(C17)</f>
        <v>0</v>
      </c>
      <c r="D16" s="15">
        <f>SUM(D17)</f>
        <v>646335</v>
      </c>
    </row>
    <row r="17" spans="1:4" s="11" customFormat="1" ht="34.5" customHeight="1">
      <c r="A17" s="12" t="s">
        <v>18</v>
      </c>
      <c r="B17" s="110">
        <v>646335</v>
      </c>
      <c r="C17" s="113"/>
      <c r="D17" s="112">
        <f>B17+C17</f>
        <v>646335</v>
      </c>
    </row>
    <row r="18" spans="1:4" s="16" customFormat="1" ht="34.5" customHeight="1">
      <c r="A18" s="18" t="s">
        <v>19</v>
      </c>
      <c r="B18" s="14">
        <f>SUM(B19)</f>
        <v>17774099</v>
      </c>
      <c r="C18" s="14">
        <f>SUM(C19)</f>
        <v>0</v>
      </c>
      <c r="D18" s="15">
        <f>SUM(D19)</f>
        <v>17774099</v>
      </c>
    </row>
    <row r="19" spans="1:4" s="11" customFormat="1" ht="34.5" customHeight="1">
      <c r="A19" s="12" t="s">
        <v>20</v>
      </c>
      <c r="B19" s="110">
        <v>17774099</v>
      </c>
      <c r="C19" s="113"/>
      <c r="D19" s="112">
        <f>B19+C19</f>
        <v>17774099</v>
      </c>
    </row>
    <row r="20" spans="1:4" s="16" customFormat="1" ht="34.5" customHeight="1">
      <c r="A20" s="13" t="s">
        <v>21</v>
      </c>
      <c r="B20" s="116">
        <f>B16-B18</f>
        <v>-17127764</v>
      </c>
      <c r="C20" s="14">
        <f>C16+C18</f>
        <v>0</v>
      </c>
      <c r="D20" s="75">
        <f>D16-D18</f>
        <v>-17127764</v>
      </c>
    </row>
    <row r="21" spans="1:4" s="16" customFormat="1" ht="34.5" customHeight="1">
      <c r="A21" s="13" t="s">
        <v>22</v>
      </c>
      <c r="B21" s="116">
        <f>B15+B20</f>
        <v>-12639090</v>
      </c>
      <c r="C21" s="14">
        <f>C15+C20</f>
        <v>0</v>
      </c>
      <c r="D21" s="75">
        <f>D15+D20</f>
        <v>-12639090</v>
      </c>
    </row>
    <row r="22" spans="1:4" s="16" customFormat="1" ht="35.25" customHeight="1">
      <c r="A22" s="19"/>
      <c r="B22" s="14"/>
      <c r="C22" s="17"/>
      <c r="D22" s="15"/>
    </row>
    <row r="23" spans="1:4" s="11" customFormat="1" ht="35.25" customHeight="1">
      <c r="A23" s="20"/>
      <c r="B23" s="21"/>
      <c r="C23" s="22"/>
      <c r="D23" s="23"/>
    </row>
    <row r="24" spans="1:4" s="11" customFormat="1" ht="35.25" customHeight="1">
      <c r="A24" s="24"/>
      <c r="B24" s="25"/>
      <c r="C24" s="25"/>
      <c r="D24" s="26"/>
    </row>
    <row r="25" spans="1:4" s="11" customFormat="1" ht="35.25" customHeight="1" thickBot="1">
      <c r="A25" s="27"/>
      <c r="B25" s="28"/>
      <c r="C25" s="28"/>
      <c r="D25" s="29"/>
    </row>
    <row r="26" spans="1:4" s="2" customFormat="1" ht="24" customHeight="1" hidden="1">
      <c r="A26" s="30" t="s">
        <v>23</v>
      </c>
      <c r="B26" s="31"/>
      <c r="C26" s="31" t="e">
        <v>#REF!</v>
      </c>
      <c r="D26" s="31" t="e">
        <v>#REF!</v>
      </c>
    </row>
    <row r="27" spans="1:4" s="2" customFormat="1" ht="27.75" customHeight="1" hidden="1">
      <c r="A27" s="148" t="s">
        <v>24</v>
      </c>
      <c r="B27" s="149"/>
      <c r="C27" s="149"/>
      <c r="D27" s="149"/>
    </row>
    <row r="28" spans="1:4" s="2" customFormat="1" ht="34.5" customHeight="1" hidden="1">
      <c r="A28" s="150" t="s">
        <v>25</v>
      </c>
      <c r="B28" s="150"/>
      <c r="C28" s="150"/>
      <c r="D28" s="150"/>
    </row>
    <row r="29" spans="1:4" s="11" customFormat="1" ht="22.5" customHeight="1">
      <c r="A29" s="142" t="s">
        <v>26</v>
      </c>
      <c r="B29" s="143"/>
      <c r="C29" s="143"/>
      <c r="D29" s="143"/>
    </row>
    <row r="30" ht="24" customHeight="1">
      <c r="D30" s="32"/>
    </row>
    <row r="31" ht="15">
      <c r="D31" s="32"/>
    </row>
    <row r="32" ht="15">
      <c r="D32" s="32"/>
    </row>
    <row r="33" spans="3:4" ht="15">
      <c r="C33" s="33"/>
      <c r="D33" s="32"/>
    </row>
    <row r="34" ht="15">
      <c r="D34" s="32"/>
    </row>
    <row r="35" ht="15">
      <c r="D35" s="32"/>
    </row>
    <row r="36" ht="15">
      <c r="D36" s="32"/>
    </row>
    <row r="37" ht="15">
      <c r="D37" s="32"/>
    </row>
    <row r="38" ht="15">
      <c r="D38" s="32"/>
    </row>
    <row r="39" ht="15">
      <c r="D39" s="32"/>
    </row>
    <row r="40" ht="15">
      <c r="D40" s="32"/>
    </row>
    <row r="41" ht="15">
      <c r="D41" s="32"/>
    </row>
    <row r="42" ht="15">
      <c r="D42" s="32"/>
    </row>
    <row r="43" ht="15">
      <c r="D43" s="32"/>
    </row>
    <row r="44" ht="15">
      <c r="D44" s="32"/>
    </row>
    <row r="45" ht="15">
      <c r="D45" s="32"/>
    </row>
  </sheetData>
  <sheetProtection/>
  <mergeCells count="6">
    <mergeCell ref="A29:D29"/>
    <mergeCell ref="A2:D2"/>
    <mergeCell ref="A3:D3"/>
    <mergeCell ref="B4:C4"/>
    <mergeCell ref="A27:D27"/>
    <mergeCell ref="A28:D2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D17" sqref="D17"/>
    </sheetView>
  </sheetViews>
  <sheetFormatPr defaultColWidth="11.00390625" defaultRowHeight="16.5"/>
  <cols>
    <col min="1" max="1" width="28.375" style="34" customWidth="1"/>
    <col min="2" max="2" width="21.625" style="34" customWidth="1"/>
    <col min="3" max="3" width="18.625" style="34" customWidth="1"/>
    <col min="4" max="4" width="21.625" style="34" customWidth="1"/>
    <col min="5" max="5" width="18.875" style="34" customWidth="1"/>
    <col min="6" max="16384" width="11.00390625" style="34" customWidth="1"/>
  </cols>
  <sheetData>
    <row r="1" ht="18" customHeight="1"/>
    <row r="2" spans="1:4" s="35" customFormat="1" ht="36" customHeight="1">
      <c r="A2" s="144" t="s">
        <v>27</v>
      </c>
      <c r="B2" s="145"/>
      <c r="C2" s="151"/>
      <c r="D2" s="151"/>
    </row>
    <row r="3" spans="1:4" s="36" customFormat="1" ht="18" customHeight="1">
      <c r="A3" s="152"/>
      <c r="B3" s="152"/>
      <c r="C3" s="153"/>
      <c r="D3" s="153"/>
    </row>
    <row r="4" spans="1:4" s="39" customFormat="1" ht="32.25" customHeight="1" thickBot="1">
      <c r="A4" s="37" t="s">
        <v>28</v>
      </c>
      <c r="B4" s="154" t="s">
        <v>109</v>
      </c>
      <c r="C4" s="155"/>
      <c r="D4" s="38" t="s">
        <v>29</v>
      </c>
    </row>
    <row r="5" spans="1:4" s="42" customFormat="1" ht="30" customHeight="1">
      <c r="A5" s="40" t="s">
        <v>30</v>
      </c>
      <c r="B5" s="41" t="s">
        <v>31</v>
      </c>
      <c r="C5" s="8" t="s">
        <v>5</v>
      </c>
      <c r="D5" s="9" t="s">
        <v>32</v>
      </c>
    </row>
    <row r="6" spans="1:4" s="42" customFormat="1" ht="30" customHeight="1">
      <c r="A6" s="43" t="s">
        <v>33</v>
      </c>
      <c r="B6" s="117">
        <f>SUM(B7:B8)</f>
        <v>116077347</v>
      </c>
      <c r="C6" s="117">
        <f>SUM(C7:C8)</f>
        <v>0</v>
      </c>
      <c r="D6" s="118">
        <f>SUM(D7:D8)</f>
        <v>116077347</v>
      </c>
    </row>
    <row r="7" spans="1:4" s="42" customFormat="1" ht="30" customHeight="1">
      <c r="A7" s="44" t="s">
        <v>34</v>
      </c>
      <c r="B7" s="119"/>
      <c r="C7" s="113"/>
      <c r="D7" s="120">
        <f>B7+C7</f>
        <v>0</v>
      </c>
    </row>
    <row r="8" spans="1:4" s="42" customFormat="1" ht="30" customHeight="1">
      <c r="A8" s="44" t="s">
        <v>35</v>
      </c>
      <c r="B8" s="119">
        <v>116077347</v>
      </c>
      <c r="C8" s="113"/>
      <c r="D8" s="120">
        <f>B8+C8</f>
        <v>116077347</v>
      </c>
    </row>
    <row r="9" spans="1:4" s="46" customFormat="1" ht="30" customHeight="1">
      <c r="A9" s="45" t="s">
        <v>36</v>
      </c>
      <c r="B9" s="121">
        <f>SUM(B10)</f>
        <v>12639090</v>
      </c>
      <c r="C9" s="121">
        <f>SUM(C10)</f>
        <v>0</v>
      </c>
      <c r="D9" s="122">
        <f>SUM(D10)</f>
        <v>12639090</v>
      </c>
    </row>
    <row r="10" spans="1:4" s="42" customFormat="1" ht="27" customHeight="1">
      <c r="A10" s="44" t="s">
        <v>68</v>
      </c>
      <c r="B10" s="123">
        <v>12639090</v>
      </c>
      <c r="C10" s="124"/>
      <c r="D10" s="120">
        <f>B10+C10</f>
        <v>12639090</v>
      </c>
    </row>
    <row r="11" spans="1:4" s="42" customFormat="1" ht="30" customHeight="1">
      <c r="A11" s="47" t="s">
        <v>37</v>
      </c>
      <c r="B11" s="117">
        <f>B6-B9</f>
        <v>103438257</v>
      </c>
      <c r="C11" s="117">
        <f>C6*C9</f>
        <v>0</v>
      </c>
      <c r="D11" s="118">
        <f>D6-D9</f>
        <v>103438257</v>
      </c>
    </row>
    <row r="12" spans="1:4" s="42" customFormat="1" ht="30" customHeight="1">
      <c r="A12" s="45" t="s">
        <v>70</v>
      </c>
      <c r="B12" s="121">
        <f>SUM(B13)</f>
        <v>12639090</v>
      </c>
      <c r="C12" s="121">
        <f>SUM(C13)</f>
        <v>0</v>
      </c>
      <c r="D12" s="122">
        <f>SUM(D13)</f>
        <v>12639090</v>
      </c>
    </row>
    <row r="13" spans="1:4" s="42" customFormat="1" ht="30" customHeight="1">
      <c r="A13" s="44" t="s">
        <v>71</v>
      </c>
      <c r="B13" s="123">
        <v>12639090</v>
      </c>
      <c r="C13" s="124"/>
      <c r="D13" s="120">
        <f>B13+C13</f>
        <v>12639090</v>
      </c>
    </row>
    <row r="14" spans="1:4" s="42" customFormat="1" ht="30" customHeight="1">
      <c r="A14" s="45" t="s">
        <v>72</v>
      </c>
      <c r="B14" s="121">
        <f>SUM(B15)</f>
        <v>12639090</v>
      </c>
      <c r="C14" s="121">
        <f>SUM(C15)</f>
        <v>0</v>
      </c>
      <c r="D14" s="122">
        <f>SUM(D15)</f>
        <v>12639090</v>
      </c>
    </row>
    <row r="15" spans="1:4" s="42" customFormat="1" ht="30" customHeight="1">
      <c r="A15" s="44" t="s">
        <v>73</v>
      </c>
      <c r="B15" s="123">
        <v>12639090</v>
      </c>
      <c r="C15" s="124"/>
      <c r="D15" s="120">
        <f>B15+C15</f>
        <v>12639090</v>
      </c>
    </row>
    <row r="16" spans="1:4" s="42" customFormat="1" ht="30" customHeight="1">
      <c r="A16" s="125" t="s">
        <v>69</v>
      </c>
      <c r="B16" s="52"/>
      <c r="C16" s="126"/>
      <c r="D16" s="53"/>
    </row>
    <row r="17" spans="1:4" s="42" customFormat="1" ht="30" customHeight="1">
      <c r="A17" s="51"/>
      <c r="B17" s="52"/>
      <c r="C17" s="52"/>
      <c r="D17" s="53"/>
    </row>
    <row r="18" spans="1:4" s="42" customFormat="1" ht="30" customHeight="1">
      <c r="A18" s="51"/>
      <c r="B18" s="52"/>
      <c r="C18" s="54"/>
      <c r="D18" s="53"/>
    </row>
    <row r="19" spans="1:4" s="42" customFormat="1" ht="30" customHeight="1">
      <c r="A19" s="55"/>
      <c r="B19" s="49"/>
      <c r="C19" s="22"/>
      <c r="D19" s="50"/>
    </row>
    <row r="20" spans="1:4" s="42" customFormat="1" ht="23.25" customHeight="1">
      <c r="A20" s="55"/>
      <c r="B20" s="56"/>
      <c r="C20" s="57"/>
      <c r="D20" s="50"/>
    </row>
    <row r="21" spans="1:4" s="42" customFormat="1" ht="30" customHeight="1">
      <c r="A21" s="51"/>
      <c r="B21" s="52"/>
      <c r="C21" s="52"/>
      <c r="D21" s="53"/>
    </row>
    <row r="22" spans="1:5" s="42" customFormat="1" ht="30" customHeight="1">
      <c r="A22" s="48"/>
      <c r="B22" s="49"/>
      <c r="C22" s="49"/>
      <c r="D22" s="50"/>
      <c r="E22" s="58"/>
    </row>
    <row r="23" spans="1:4" s="42" customFormat="1" ht="30" customHeight="1">
      <c r="A23" s="48"/>
      <c r="B23" s="49"/>
      <c r="C23" s="22"/>
      <c r="D23" s="50"/>
    </row>
    <row r="24" spans="1:4" s="42" customFormat="1" ht="30" customHeight="1">
      <c r="A24" s="48"/>
      <c r="B24" s="49"/>
      <c r="C24" s="22"/>
      <c r="D24" s="50"/>
    </row>
    <row r="25" spans="1:4" s="42" customFormat="1" ht="21" customHeight="1">
      <c r="A25" s="59"/>
      <c r="B25" s="56"/>
      <c r="C25" s="57"/>
      <c r="D25" s="50"/>
    </row>
    <row r="26" spans="1:4" s="42" customFormat="1" ht="28.5" customHeight="1" thickBot="1">
      <c r="A26" s="60"/>
      <c r="B26" s="61"/>
      <c r="C26" s="61"/>
      <c r="D26" s="62"/>
    </row>
  </sheetData>
  <sheetProtection/>
  <mergeCells count="3">
    <mergeCell ref="A2:D2"/>
    <mergeCell ref="A3:D3"/>
    <mergeCell ref="B4:C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B16" sqref="B16"/>
    </sheetView>
  </sheetViews>
  <sheetFormatPr defaultColWidth="11.00390625" defaultRowHeight="16.5"/>
  <cols>
    <col min="1" max="1" width="51.875" style="34" customWidth="1"/>
    <col min="2" max="2" width="38.25390625" style="34" customWidth="1"/>
    <col min="3" max="3" width="31.125" style="34" customWidth="1"/>
    <col min="4" max="4" width="26.75390625" style="34" customWidth="1"/>
    <col min="5" max="16384" width="11.00390625" style="34" customWidth="1"/>
  </cols>
  <sheetData>
    <row r="1" ht="18" customHeight="1"/>
    <row r="2" spans="1:4" s="35" customFormat="1" ht="36" customHeight="1">
      <c r="A2" s="144" t="s">
        <v>38</v>
      </c>
      <c r="B2" s="145"/>
      <c r="C2" s="63"/>
      <c r="D2" s="63"/>
    </row>
    <row r="3" spans="1:4" s="66" customFormat="1" ht="32.25" customHeight="1" thickBot="1">
      <c r="A3" s="64" t="s">
        <v>110</v>
      </c>
      <c r="B3" s="38" t="s">
        <v>39</v>
      </c>
      <c r="C3" s="65"/>
      <c r="D3" s="65"/>
    </row>
    <row r="4" spans="1:2" s="42" customFormat="1" ht="30" customHeight="1">
      <c r="A4" s="40" t="s">
        <v>40</v>
      </c>
      <c r="B4" s="67" t="s">
        <v>41</v>
      </c>
    </row>
    <row r="5" spans="1:2" s="42" customFormat="1" ht="24.75" customHeight="1">
      <c r="A5" s="68" t="s">
        <v>42</v>
      </c>
      <c r="B5" s="69"/>
    </row>
    <row r="6" spans="1:2" s="42" customFormat="1" ht="24.75" customHeight="1">
      <c r="A6" s="70" t="s">
        <v>111</v>
      </c>
      <c r="B6" s="71">
        <v>-12639090</v>
      </c>
    </row>
    <row r="7" spans="1:2" s="42" customFormat="1" ht="24.75" customHeight="1">
      <c r="A7" s="72" t="s">
        <v>43</v>
      </c>
      <c r="B7" s="71">
        <v>8197764</v>
      </c>
    </row>
    <row r="8" spans="1:2" s="42" customFormat="1" ht="24.75" customHeight="1">
      <c r="A8" s="72" t="s">
        <v>75</v>
      </c>
      <c r="B8" s="71">
        <f>B6+B7</f>
        <v>-4441326</v>
      </c>
    </row>
    <row r="9" spans="1:2" s="42" customFormat="1" ht="24.75" customHeight="1">
      <c r="A9" s="72" t="s">
        <v>44</v>
      </c>
      <c r="B9" s="71">
        <v>4376243</v>
      </c>
    </row>
    <row r="10" spans="1:2" s="42" customFormat="1" ht="24.75" customHeight="1">
      <c r="A10" s="72" t="s">
        <v>45</v>
      </c>
      <c r="B10" s="71">
        <f>B8+B9</f>
        <v>-65083</v>
      </c>
    </row>
    <row r="11" spans="1:2" s="42" customFormat="1" ht="24.75" customHeight="1">
      <c r="A11" s="72" t="s">
        <v>76</v>
      </c>
      <c r="B11" s="71">
        <v>676669</v>
      </c>
    </row>
    <row r="12" spans="1:2" s="42" customFormat="1" ht="24.75" customHeight="1">
      <c r="A12" s="72" t="s">
        <v>74</v>
      </c>
      <c r="B12" s="71">
        <v>8930000</v>
      </c>
    </row>
    <row r="13" spans="1:2" s="42" customFormat="1" ht="24.75" customHeight="1">
      <c r="A13" s="51" t="s">
        <v>46</v>
      </c>
      <c r="B13" s="127">
        <f>SUM(B10:B12)</f>
        <v>9541586</v>
      </c>
    </row>
    <row r="14" spans="1:2" s="42" customFormat="1" ht="24.75" customHeight="1">
      <c r="A14" s="45" t="s">
        <v>47</v>
      </c>
      <c r="B14" s="73"/>
    </row>
    <row r="15" spans="1:2" s="42" customFormat="1" ht="24.75" customHeight="1">
      <c r="A15" s="76" t="s">
        <v>77</v>
      </c>
      <c r="B15" s="71">
        <v>-6440724945</v>
      </c>
    </row>
    <row r="16" spans="1:2" s="42" customFormat="1" ht="24.75" customHeight="1">
      <c r="A16" s="51" t="s">
        <v>48</v>
      </c>
      <c r="B16" s="75">
        <f>B15</f>
        <v>-6440724945</v>
      </c>
    </row>
    <row r="17" spans="1:2" s="46" customFormat="1" ht="24.75" customHeight="1">
      <c r="A17" s="47" t="s">
        <v>49</v>
      </c>
      <c r="B17" s="75"/>
    </row>
    <row r="18" spans="1:2" s="42" customFormat="1" ht="24.75" customHeight="1">
      <c r="A18" s="74" t="s">
        <v>50</v>
      </c>
      <c r="B18" s="71"/>
    </row>
    <row r="19" spans="1:2" s="42" customFormat="1" ht="24.75" customHeight="1">
      <c r="A19" s="76" t="s">
        <v>51</v>
      </c>
      <c r="B19" s="77">
        <v>6316000000</v>
      </c>
    </row>
    <row r="20" spans="1:2" s="42" customFormat="1" ht="24.75" customHeight="1">
      <c r="A20" s="76" t="s">
        <v>52</v>
      </c>
      <c r="B20" s="77"/>
    </row>
    <row r="21" spans="1:2" s="42" customFormat="1" ht="24.75" customHeight="1">
      <c r="A21" s="76" t="s">
        <v>53</v>
      </c>
      <c r="B21" s="77"/>
    </row>
    <row r="22" spans="1:2" s="42" customFormat="1" ht="24.75" customHeight="1">
      <c r="A22" s="76" t="s">
        <v>54</v>
      </c>
      <c r="B22" s="77"/>
    </row>
    <row r="23" spans="1:2" s="42" customFormat="1" ht="24.75" customHeight="1">
      <c r="A23" s="76" t="s">
        <v>55</v>
      </c>
      <c r="B23" s="77"/>
    </row>
    <row r="24" spans="1:2" s="42" customFormat="1" ht="24.75" customHeight="1">
      <c r="A24" s="76" t="s">
        <v>56</v>
      </c>
      <c r="B24" s="77"/>
    </row>
    <row r="25" spans="1:2" s="46" customFormat="1" ht="24.75" customHeight="1">
      <c r="A25" s="51" t="s">
        <v>57</v>
      </c>
      <c r="B25" s="128">
        <f>SUM(B18:B24)</f>
        <v>6316000000</v>
      </c>
    </row>
    <row r="26" spans="1:2" s="46" customFormat="1" ht="24.75" customHeight="1">
      <c r="A26" s="45" t="s">
        <v>58</v>
      </c>
      <c r="B26" s="75">
        <f>B13+B16+B25</f>
        <v>-115183359</v>
      </c>
    </row>
    <row r="27" spans="1:2" s="46" customFormat="1" ht="24.75" customHeight="1">
      <c r="A27" s="45" t="s">
        <v>59</v>
      </c>
      <c r="B27" s="75">
        <v>116046939</v>
      </c>
    </row>
    <row r="28" spans="1:2" s="46" customFormat="1" ht="24.75" customHeight="1" thickBot="1">
      <c r="A28" s="107" t="s">
        <v>60</v>
      </c>
      <c r="B28" s="129">
        <v>863580</v>
      </c>
    </row>
    <row r="29" spans="1:8" s="85" customFormat="1" ht="17.25" customHeight="1">
      <c r="A29" s="78" t="s">
        <v>61</v>
      </c>
      <c r="B29" s="79"/>
      <c r="C29" s="80"/>
      <c r="D29" s="81"/>
      <c r="E29" s="81"/>
      <c r="F29" s="82"/>
      <c r="G29" s="83"/>
      <c r="H29" s="84"/>
    </row>
    <row r="30" spans="1:8" s="39" customFormat="1" ht="41.25" customHeight="1">
      <c r="A30" s="156" t="s">
        <v>62</v>
      </c>
      <c r="B30" s="143"/>
      <c r="C30" s="11"/>
      <c r="D30" s="11"/>
      <c r="E30" s="11"/>
      <c r="F30" s="11"/>
      <c r="G30" s="11"/>
      <c r="H30" s="11"/>
    </row>
    <row r="31" spans="1:8" s="66" customFormat="1" ht="36" customHeight="1">
      <c r="A31" s="157"/>
      <c r="B31" s="158"/>
      <c r="C31" s="86"/>
      <c r="D31" s="86"/>
      <c r="E31" s="86"/>
      <c r="F31" s="86"/>
      <c r="G31" s="86"/>
      <c r="H31" s="86"/>
    </row>
  </sheetData>
  <sheetProtection/>
  <mergeCells count="3">
    <mergeCell ref="A2:B2"/>
    <mergeCell ref="A30:B30"/>
    <mergeCell ref="A31:B3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J14" sqref="J14"/>
    </sheetView>
  </sheetViews>
  <sheetFormatPr defaultColWidth="9.00390625" defaultRowHeight="16.5"/>
  <cols>
    <col min="1" max="1" width="22.375" style="87" customWidth="1"/>
    <col min="2" max="2" width="18.125" style="87" customWidth="1"/>
    <col min="3" max="3" width="7.375" style="87" customWidth="1"/>
    <col min="4" max="4" width="20.50390625" style="87" customWidth="1"/>
    <col min="5" max="5" width="18.00390625" style="87" customWidth="1"/>
    <col min="6" max="6" width="7.375" style="87" customWidth="1"/>
    <col min="7" max="16384" width="9.00390625" style="87" customWidth="1"/>
  </cols>
  <sheetData>
    <row r="1" ht="18" customHeight="1"/>
    <row r="2" spans="1:6" ht="36" customHeight="1">
      <c r="A2" s="159" t="s">
        <v>63</v>
      </c>
      <c r="B2" s="160"/>
      <c r="C2" s="160"/>
      <c r="D2" s="160"/>
      <c r="E2" s="160"/>
      <c r="F2" s="160"/>
    </row>
    <row r="3" spans="1:6" ht="18" customHeight="1">
      <c r="A3" s="88"/>
      <c r="B3" s="88"/>
      <c r="C3" s="88"/>
      <c r="D3" s="88"/>
      <c r="E3" s="88"/>
      <c r="F3" s="88"/>
    </row>
    <row r="4" spans="1:6" s="90" customFormat="1" ht="32.25" customHeight="1" thickBot="1">
      <c r="A4" s="89"/>
      <c r="B4" s="161" t="s">
        <v>112</v>
      </c>
      <c r="C4" s="161"/>
      <c r="D4" s="161"/>
      <c r="E4" s="162" t="s">
        <v>2</v>
      </c>
      <c r="F4" s="163"/>
    </row>
    <row r="5" spans="1:6" s="91" customFormat="1" ht="29.25" customHeight="1">
      <c r="A5" s="164" t="s">
        <v>64</v>
      </c>
      <c r="B5" s="166" t="s">
        <v>31</v>
      </c>
      <c r="C5" s="167"/>
      <c r="D5" s="166" t="s">
        <v>65</v>
      </c>
      <c r="E5" s="166" t="s">
        <v>31</v>
      </c>
      <c r="F5" s="169"/>
    </row>
    <row r="6" spans="1:6" s="91" customFormat="1" ht="29.25" customHeight="1">
      <c r="A6" s="165"/>
      <c r="B6" s="92" t="s">
        <v>66</v>
      </c>
      <c r="C6" s="92" t="s">
        <v>67</v>
      </c>
      <c r="D6" s="168"/>
      <c r="E6" s="92" t="s">
        <v>66</v>
      </c>
      <c r="F6" s="93" t="s">
        <v>67</v>
      </c>
    </row>
    <row r="7" spans="1:6" s="98" customFormat="1" ht="6.75" customHeight="1">
      <c r="A7" s="94"/>
      <c r="B7" s="95"/>
      <c r="C7" s="96"/>
      <c r="D7" s="94"/>
      <c r="E7" s="95"/>
      <c r="F7" s="97"/>
    </row>
    <row r="8" spans="1:6" s="99" customFormat="1" ht="33" customHeight="1">
      <c r="A8" s="104" t="s">
        <v>81</v>
      </c>
      <c r="B8" s="130">
        <f>B9+B17</f>
        <v>6905348904</v>
      </c>
      <c r="C8" s="131">
        <f aca="true" t="shared" si="0" ref="C8:C16">B8/$B$8*100</f>
        <v>100</v>
      </c>
      <c r="D8" s="104" t="s">
        <v>82</v>
      </c>
      <c r="E8" s="130">
        <f>E9+E14</f>
        <v>6727163361</v>
      </c>
      <c r="F8" s="132">
        <f aca="true" t="shared" si="1" ref="F8:F15">E8/$E$24*100</f>
        <v>97.41960116024285</v>
      </c>
    </row>
    <row r="9" spans="1:6" s="99" customFormat="1" ht="33" customHeight="1">
      <c r="A9" s="103" t="s">
        <v>85</v>
      </c>
      <c r="B9" s="130">
        <f>B10+B12+B15</f>
        <v>6905348904</v>
      </c>
      <c r="C9" s="131">
        <f t="shared" si="0"/>
        <v>100</v>
      </c>
      <c r="D9" s="103" t="s">
        <v>94</v>
      </c>
      <c r="E9" s="130">
        <f>E10</f>
        <v>411163361</v>
      </c>
      <c r="F9" s="132">
        <f t="shared" si="1"/>
        <v>5.954273516314709</v>
      </c>
    </row>
    <row r="10" spans="1:6" s="99" customFormat="1" ht="33" customHeight="1">
      <c r="A10" s="102" t="s">
        <v>80</v>
      </c>
      <c r="B10" s="133">
        <f>B11</f>
        <v>863580</v>
      </c>
      <c r="C10" s="134">
        <f t="shared" si="0"/>
        <v>0.012505957512150641</v>
      </c>
      <c r="D10" s="102" t="s">
        <v>97</v>
      </c>
      <c r="E10" s="133">
        <f>E11+E12+E13</f>
        <v>411163361</v>
      </c>
      <c r="F10" s="135">
        <f t="shared" si="1"/>
        <v>5.954273516314709</v>
      </c>
    </row>
    <row r="11" spans="1:6" s="99" customFormat="1" ht="33" customHeight="1">
      <c r="A11" s="102" t="s">
        <v>79</v>
      </c>
      <c r="B11" s="133">
        <v>863580</v>
      </c>
      <c r="C11" s="134">
        <f t="shared" si="0"/>
        <v>0.012505957512150641</v>
      </c>
      <c r="D11" s="102" t="s">
        <v>98</v>
      </c>
      <c r="E11" s="133">
        <v>4376243</v>
      </c>
      <c r="F11" s="135">
        <f t="shared" si="1"/>
        <v>0.06337468331926013</v>
      </c>
    </row>
    <row r="12" spans="1:6" s="99" customFormat="1" ht="33" customHeight="1">
      <c r="A12" s="102" t="s">
        <v>78</v>
      </c>
      <c r="B12" s="133">
        <f>B13+B14</f>
        <v>6904485250</v>
      </c>
      <c r="C12" s="134">
        <f t="shared" si="0"/>
        <v>99.98749297085482</v>
      </c>
      <c r="D12" s="102" t="s">
        <v>99</v>
      </c>
      <c r="E12" s="133">
        <v>17774099</v>
      </c>
      <c r="F12" s="135">
        <f t="shared" si="1"/>
        <v>0.25739610332656987</v>
      </c>
    </row>
    <row r="13" spans="1:6" s="99" customFormat="1" ht="33" customHeight="1">
      <c r="A13" s="102" t="s">
        <v>86</v>
      </c>
      <c r="B13" s="133">
        <v>6829737964</v>
      </c>
      <c r="C13" s="134">
        <f t="shared" si="0"/>
        <v>98.9050380936407</v>
      </c>
      <c r="D13" s="102" t="s">
        <v>100</v>
      </c>
      <c r="E13" s="133">
        <v>389013019</v>
      </c>
      <c r="F13" s="135">
        <f t="shared" si="1"/>
        <v>5.633502729668879</v>
      </c>
    </row>
    <row r="14" spans="1:6" s="99" customFormat="1" ht="50.25" customHeight="1">
      <c r="A14" s="102" t="s">
        <v>87</v>
      </c>
      <c r="B14" s="133">
        <v>74747286</v>
      </c>
      <c r="C14" s="134">
        <f t="shared" si="0"/>
        <v>1.0824548772141231</v>
      </c>
      <c r="D14" s="103" t="s">
        <v>95</v>
      </c>
      <c r="E14" s="136">
        <f>E15</f>
        <v>6316000000</v>
      </c>
      <c r="F14" s="132">
        <f t="shared" si="1"/>
        <v>91.46532764392813</v>
      </c>
    </row>
    <row r="15" spans="1:6" s="99" customFormat="1" ht="33" customHeight="1">
      <c r="A15" s="102" t="s">
        <v>88</v>
      </c>
      <c r="B15" s="133">
        <f>B16</f>
        <v>74</v>
      </c>
      <c r="C15" s="134">
        <f t="shared" si="0"/>
        <v>1.0716330344602093E-06</v>
      </c>
      <c r="D15" s="102" t="s">
        <v>101</v>
      </c>
      <c r="E15" s="133">
        <f>E16</f>
        <v>6316000000</v>
      </c>
      <c r="F15" s="135">
        <f t="shared" si="1"/>
        <v>91.46532764392813</v>
      </c>
    </row>
    <row r="16" spans="1:6" s="99" customFormat="1" ht="33" customHeight="1">
      <c r="A16" s="102" t="s">
        <v>89</v>
      </c>
      <c r="B16" s="133">
        <v>74</v>
      </c>
      <c r="C16" s="134">
        <f t="shared" si="0"/>
        <v>1.0716330344602093E-06</v>
      </c>
      <c r="D16" s="102" t="s">
        <v>102</v>
      </c>
      <c r="E16" s="133">
        <v>6316000000</v>
      </c>
      <c r="F16" s="135">
        <f aca="true" t="shared" si="2" ref="F16:F24">E16/$E$24*100</f>
        <v>91.46532764392813</v>
      </c>
    </row>
    <row r="17" spans="1:6" s="99" customFormat="1" ht="33" customHeight="1">
      <c r="A17" s="103" t="s">
        <v>90</v>
      </c>
      <c r="B17" s="136"/>
      <c r="C17" s="131"/>
      <c r="D17" s="104" t="s">
        <v>83</v>
      </c>
      <c r="E17" s="130">
        <f>E18+E21</f>
        <v>178185543</v>
      </c>
      <c r="F17" s="132">
        <f t="shared" si="2"/>
        <v>2.5803988397571636</v>
      </c>
    </row>
    <row r="18" spans="1:6" s="99" customFormat="1" ht="33" customHeight="1">
      <c r="A18" s="102" t="s">
        <v>91</v>
      </c>
      <c r="B18" s="133"/>
      <c r="C18" s="134"/>
      <c r="D18" s="103" t="s">
        <v>96</v>
      </c>
      <c r="E18" s="136">
        <f>E19</f>
        <v>103438257</v>
      </c>
      <c r="F18" s="132">
        <f t="shared" si="2"/>
        <v>1.4979439625430402</v>
      </c>
    </row>
    <row r="19" spans="1:6" s="99" customFormat="1" ht="33" customHeight="1">
      <c r="A19" s="102" t="s">
        <v>92</v>
      </c>
      <c r="B19" s="133">
        <v>62977663</v>
      </c>
      <c r="C19" s="134">
        <f>B19/$B$8*100</f>
        <v>0.9120127581608439</v>
      </c>
      <c r="D19" s="102" t="s">
        <v>103</v>
      </c>
      <c r="E19" s="137">
        <f>E20</f>
        <v>103438257</v>
      </c>
      <c r="F19" s="135">
        <f t="shared" si="2"/>
        <v>1.4979439625430402</v>
      </c>
    </row>
    <row r="20" spans="1:6" s="99" customFormat="1" ht="51" customHeight="1">
      <c r="A20" s="102" t="s">
        <v>93</v>
      </c>
      <c r="B20" s="138">
        <v>-62977663</v>
      </c>
      <c r="C20" s="134">
        <f>B20/$B$8*100</f>
        <v>-0.9120127581608439</v>
      </c>
      <c r="D20" s="102" t="s">
        <v>106</v>
      </c>
      <c r="E20" s="137">
        <v>103438257</v>
      </c>
      <c r="F20" s="135">
        <f t="shared" si="2"/>
        <v>1.4979439625430402</v>
      </c>
    </row>
    <row r="21" spans="1:6" s="99" customFormat="1" ht="33" customHeight="1">
      <c r="A21" s="102"/>
      <c r="B21" s="133"/>
      <c r="C21" s="134"/>
      <c r="D21" s="103" t="s">
        <v>104</v>
      </c>
      <c r="E21" s="130">
        <f>E22</f>
        <v>74747286</v>
      </c>
      <c r="F21" s="132">
        <f t="shared" si="2"/>
        <v>1.0824548772141231</v>
      </c>
    </row>
    <row r="22" spans="1:6" s="99" customFormat="1" ht="33" customHeight="1">
      <c r="A22" s="102"/>
      <c r="B22" s="133"/>
      <c r="C22" s="134"/>
      <c r="D22" s="102" t="s">
        <v>105</v>
      </c>
      <c r="E22" s="137">
        <f>E23</f>
        <v>74747286</v>
      </c>
      <c r="F22" s="135">
        <f t="shared" si="2"/>
        <v>1.0824548772141231</v>
      </c>
    </row>
    <row r="23" spans="1:6" s="99" customFormat="1" ht="33" customHeight="1">
      <c r="A23" s="102"/>
      <c r="B23" s="133"/>
      <c r="C23" s="134"/>
      <c r="D23" s="102" t="s">
        <v>107</v>
      </c>
      <c r="E23" s="137">
        <v>74747286</v>
      </c>
      <c r="F23" s="135">
        <f t="shared" si="2"/>
        <v>1.0824548772141231</v>
      </c>
    </row>
    <row r="24" spans="1:6" ht="33" customHeight="1" thickBot="1">
      <c r="A24" s="105" t="s">
        <v>84</v>
      </c>
      <c r="B24" s="139">
        <f>B9+B17</f>
        <v>6905348904</v>
      </c>
      <c r="C24" s="140">
        <f>B24/$B$8*100</f>
        <v>100</v>
      </c>
      <c r="D24" s="106" t="s">
        <v>84</v>
      </c>
      <c r="E24" s="139">
        <f>E8+E17</f>
        <v>6905348904</v>
      </c>
      <c r="F24" s="141">
        <f t="shared" si="2"/>
        <v>100</v>
      </c>
    </row>
    <row r="25" spans="6:8" ht="34.5" customHeight="1">
      <c r="F25" s="100"/>
      <c r="G25" s="101"/>
      <c r="H25" s="101"/>
    </row>
    <row r="26" ht="139.5" customHeight="1" hidden="1"/>
  </sheetData>
  <sheetProtection/>
  <mergeCells count="7">
    <mergeCell ref="A2:F2"/>
    <mergeCell ref="B4:D4"/>
    <mergeCell ref="E4:F4"/>
    <mergeCell ref="A5:A6"/>
    <mergeCell ref="B5:C5"/>
    <mergeCell ref="D5:D6"/>
    <mergeCell ref="E5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徐璧玲</dc:creator>
  <cp:keywords/>
  <dc:description/>
  <cp:lastModifiedBy>會計決算處基金會計科賴倩婷</cp:lastModifiedBy>
  <cp:lastPrinted>2016-04-22T00:58:03Z</cp:lastPrinted>
  <dcterms:created xsi:type="dcterms:W3CDTF">2015-04-16T07:59:55Z</dcterms:created>
  <dcterms:modified xsi:type="dcterms:W3CDTF">2016-04-22T00:58:05Z</dcterms:modified>
  <cp:category/>
  <cp:version/>
  <cp:contentType/>
  <cp:contentStatus/>
</cp:coreProperties>
</file>