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90" activeTab="0"/>
  </bookViews>
  <sheets>
    <sheet name="收支餘絀決算表及餘絀發補決算表" sheetId="1" r:id="rId1"/>
    <sheet name="現金流量決算表及平衡表" sheetId="2" r:id="rId2"/>
  </sheets>
  <definedNames>
    <definedName name="_xlnm.Print_Area" localSheetId="1">'現金流量決算表及平衡表'!$A$1:$K$46</definedName>
  </definedNames>
  <calcPr fullCalcOnLoad="1"/>
</workbook>
</file>

<file path=xl/sharedStrings.xml><?xml version="1.0" encoding="utf-8"?>
<sst xmlns="http://schemas.openxmlformats.org/spreadsheetml/2006/main" count="80" uniqueCount="62">
  <si>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</si>
  <si>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</si>
  <si>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</si>
  <si>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</si>
  <si>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</si>
  <si>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</si>
  <si>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</si>
  <si>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</si>
  <si>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</si>
  <si>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</si>
  <si>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</si>
  <si>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</si>
  <si>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</si>
  <si>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</si>
  <si>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</si>
  <si>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</si>
  <si>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</si>
  <si>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</si>
  <si>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</si>
  <si>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</si>
  <si>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</si>
  <si>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</si>
  <si>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</si>
  <si>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</si>
  <si>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</si>
  <si>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</si>
  <si>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</si>
  <si>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</si>
  <si>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</si>
  <si>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</si>
  <si>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</si>
  <si>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</si>
  <si>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</si>
  <si>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</si>
  <si>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</si>
  <si>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</si>
  <si>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</si>
  <si>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</si>
  <si>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警察及消防人員安全濟助基金現金流量決算表</t>
  </si>
  <si>
    <t>警察及消防人員安全濟助基金平衡表</t>
  </si>
  <si>
    <t>警察及消防人員安全濟助基金收支餘絀決算表</t>
  </si>
  <si>
    <t>警察及消防人員安全濟助基金餘絀撥補決算表</t>
  </si>
  <si>
    <t>流動資產</t>
  </si>
  <si>
    <t>利息收入</t>
  </si>
  <si>
    <t>濟助金支出</t>
  </si>
  <si>
    <t>其他支出</t>
  </si>
  <si>
    <t>折減基金</t>
  </si>
  <si>
    <t>淨值</t>
  </si>
  <si>
    <t>基金</t>
  </si>
  <si>
    <t>累計餘絀</t>
  </si>
  <si>
    <t xml:space="preserve"> </t>
  </si>
  <si>
    <t>本年度
預算數</t>
  </si>
  <si>
    <t>本年度預算數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</si>
  <si>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</si>
  <si>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</si>
  <si>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</si>
  <si>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分配之部</t>
  </si>
  <si>
    <t>填補累計短絀</t>
  </si>
  <si>
    <t>賸餘撥充基金數</t>
  </si>
  <si>
    <t>解繳國庫淨額</t>
  </si>
  <si>
    <t>撥用賸餘</t>
  </si>
  <si>
    <t>其他收入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</si>
</sst>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9" xfId="0" applyNumberFormat="1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 vertical="center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right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00390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3" t="s">
        <v>40</v>
      </c>
      <c r="B1" s="63"/>
      <c r="C1" s="63"/>
      <c r="D1" s="63"/>
      <c r="E1" s="63"/>
      <c r="F1" s="63"/>
      <c r="G1" s="63"/>
      <c r="H1" s="63"/>
    </row>
    <row r="2" spans="2:8" ht="17.25" customHeight="1">
      <c r="B2" s="65"/>
      <c r="C2" s="65"/>
      <c r="D2" s="65"/>
      <c r="E2" s="65"/>
      <c r="F2" s="65"/>
      <c r="G2" s="65"/>
      <c r="H2" s="65"/>
    </row>
    <row r="3" spans="2:8" ht="20.25" thickBot="1">
      <c r="B3" s="2"/>
      <c r="C3" s="56" t="s">
        <v>53</v>
      </c>
      <c r="D3" s="56"/>
      <c r="E3" s="56"/>
      <c r="F3" s="56"/>
      <c r="G3" s="56"/>
      <c r="H3" s="56"/>
    </row>
    <row r="4" spans="1:8" ht="18.75" customHeight="1">
      <c r="A4" s="57" t="s">
        <v>11</v>
      </c>
      <c r="B4" s="58"/>
      <c r="C4" s="64" t="s">
        <v>52</v>
      </c>
      <c r="D4" s="64"/>
      <c r="E4" s="64" t="s">
        <v>13</v>
      </c>
      <c r="F4" s="64"/>
      <c r="G4" s="64" t="s">
        <v>9</v>
      </c>
      <c r="H4" s="66"/>
    </row>
    <row r="5" spans="1:8" ht="18.75" customHeight="1">
      <c r="A5" s="59"/>
      <c r="B5" s="60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2" t="s">
        <v>20</v>
      </c>
      <c r="B6" s="53"/>
      <c r="C6" s="19">
        <f>C7</f>
        <v>1288000</v>
      </c>
      <c r="D6" s="20">
        <f>ROUND(C6/$C$6,4)*100</f>
        <v>100</v>
      </c>
      <c r="E6" s="19">
        <f>E7</f>
        <v>827152</v>
      </c>
      <c r="F6" s="20">
        <f>ROUND(E6/$E$6,4)*100</f>
        <v>100</v>
      </c>
      <c r="G6" s="34">
        <f>G7</f>
        <v>-460848</v>
      </c>
      <c r="H6" s="6">
        <f>IF(G6=0,"-",ABS(ROUND(G6/C6,4)*100))</f>
        <v>35.78</v>
      </c>
    </row>
    <row r="7" spans="1:8" ht="17.25" customHeight="1">
      <c r="A7" s="29"/>
      <c r="B7" s="14" t="s">
        <v>43</v>
      </c>
      <c r="C7" s="37">
        <v>1288000</v>
      </c>
      <c r="D7" s="23">
        <f>ROUND(C6/$C$6,4)*100</f>
        <v>100</v>
      </c>
      <c r="E7" s="21">
        <v>827152</v>
      </c>
      <c r="F7" s="23">
        <f>ROUND(E7/$E$6,4)*100</f>
        <v>100</v>
      </c>
      <c r="G7" s="32">
        <f>E7-C7</f>
        <v>-460848</v>
      </c>
      <c r="H7" s="30">
        <f>IF(G7=0,"-",ABS(ROUND(G7/C7,4)*100))</f>
        <v>35.78</v>
      </c>
    </row>
    <row r="8" spans="1:8" ht="17.25" customHeight="1">
      <c r="A8" s="29"/>
      <c r="B8" s="14" t="s">
        <v>61</v>
      </c>
      <c r="C8" s="37"/>
      <c r="D8" s="23"/>
      <c r="E8" s="21">
        <v>0</v>
      </c>
      <c r="F8" s="45"/>
      <c r="G8" s="32">
        <v>0</v>
      </c>
      <c r="H8" s="30"/>
    </row>
    <row r="9" spans="1:8" ht="17.25" customHeight="1">
      <c r="A9" s="50" t="s">
        <v>21</v>
      </c>
      <c r="B9" s="51"/>
      <c r="C9" s="22">
        <f>C10+C11</f>
        <v>3514000</v>
      </c>
      <c r="D9" s="22">
        <f>ROUND(C9/$C$6,4)*100</f>
        <v>272.83</v>
      </c>
      <c r="E9" s="22">
        <f>E10+E11</f>
        <v>12645</v>
      </c>
      <c r="F9" s="46">
        <f>ROUND(E9/$E$6,4)*100</f>
        <v>1.53</v>
      </c>
      <c r="G9" s="35">
        <f>G10+G11</f>
        <v>-3501355</v>
      </c>
      <c r="H9" s="7">
        <f>IF(G9=0,"-",ABS(ROUND(G9/C9,4)*100))</f>
        <v>99.64</v>
      </c>
    </row>
    <row r="10" spans="1:8" ht="17.25" customHeight="1">
      <c r="A10" s="29"/>
      <c r="B10" s="14" t="s">
        <v>44</v>
      </c>
      <c r="C10" s="37">
        <v>3500000</v>
      </c>
      <c r="D10" s="23">
        <f>ROUND(C10/$C$6,4)*100</f>
        <v>271.74</v>
      </c>
      <c r="E10" s="21">
        <v>0</v>
      </c>
      <c r="F10" s="23">
        <f>ROUND(E10/$E$6,4)*100</f>
        <v>0</v>
      </c>
      <c r="G10" s="32">
        <f>E10-C10</f>
        <v>-3500000</v>
      </c>
      <c r="H10" s="30">
        <f>IF(G10=0,"-",ABS(ROUND(G10/C10,4)*100))</f>
        <v>100</v>
      </c>
    </row>
    <row r="11" spans="1:8" ht="17.25" customHeight="1">
      <c r="A11" s="29"/>
      <c r="B11" s="14" t="s">
        <v>45</v>
      </c>
      <c r="C11" s="37">
        <v>14000</v>
      </c>
      <c r="D11" s="23">
        <f>ROUND(C11/$C$6,4)*100</f>
        <v>1.09</v>
      </c>
      <c r="E11" s="21">
        <v>12645</v>
      </c>
      <c r="F11" s="47">
        <f>ROUND(E11/$E$6,4)*100</f>
        <v>1.53</v>
      </c>
      <c r="G11" s="32">
        <f>E11-C11</f>
        <v>-1355</v>
      </c>
      <c r="H11" s="30">
        <f>IF(G11=0,"-",ABS(ROUND(G11/C11,4)*100))</f>
        <v>9.68</v>
      </c>
    </row>
    <row r="12" spans="1:8" ht="17.25" customHeight="1">
      <c r="A12" s="50" t="s">
        <v>22</v>
      </c>
      <c r="B12" s="51"/>
      <c r="C12" s="22">
        <f>C6-C9</f>
        <v>-2226000</v>
      </c>
      <c r="D12" s="22">
        <f>ROUND(C12/$C$6,4)*100</f>
        <v>-172.82999999999998</v>
      </c>
      <c r="E12" s="22">
        <f>E6-E9</f>
        <v>814507</v>
      </c>
      <c r="F12" s="22">
        <f>ROUND(E12/$E$6,4)*100</f>
        <v>98.47</v>
      </c>
      <c r="G12" s="35">
        <f>E12-C12</f>
        <v>3040507</v>
      </c>
      <c r="H12" s="7">
        <f>IF(G12=0,"-",ABS(ROUND(G12/C12,4)*100))</f>
        <v>136.58999999999997</v>
      </c>
    </row>
    <row r="13" spans="1:8" ht="17.25" customHeight="1">
      <c r="A13" s="50"/>
      <c r="B13" s="51"/>
      <c r="C13" s="22"/>
      <c r="D13" s="22"/>
      <c r="E13" s="22"/>
      <c r="F13" s="22"/>
      <c r="G13" s="35"/>
      <c r="H13" s="7"/>
    </row>
    <row r="14" spans="1:8" ht="17.25" customHeight="1">
      <c r="A14" s="29"/>
      <c r="B14" s="14"/>
      <c r="C14" s="37"/>
      <c r="D14" s="23"/>
      <c r="E14" s="21"/>
      <c r="F14" s="23"/>
      <c r="G14" s="32"/>
      <c r="H14" s="30"/>
    </row>
    <row r="15" spans="1:8" ht="17.25" customHeight="1">
      <c r="A15" s="29"/>
      <c r="B15" s="14"/>
      <c r="C15" s="37"/>
      <c r="D15" s="23"/>
      <c r="E15" s="21"/>
      <c r="F15" s="23"/>
      <c r="G15" s="32"/>
      <c r="H15" s="30"/>
    </row>
    <row r="16" spans="1:8" ht="17.25" customHeight="1">
      <c r="A16" s="29"/>
      <c r="B16" s="14"/>
      <c r="C16" s="37"/>
      <c r="D16" s="23">
        <v>0</v>
      </c>
      <c r="E16" s="21"/>
      <c r="F16" s="23">
        <v>0</v>
      </c>
      <c r="G16" s="32">
        <v>0</v>
      </c>
      <c r="H16" s="30">
        <v>0</v>
      </c>
    </row>
    <row r="17" spans="1:8" ht="17.25" customHeight="1">
      <c r="A17" s="29"/>
      <c r="B17" s="14"/>
      <c r="C17" s="37"/>
      <c r="D17" s="23">
        <v>0</v>
      </c>
      <c r="E17" s="21"/>
      <c r="F17" s="23">
        <v>0</v>
      </c>
      <c r="G17" s="32">
        <v>0</v>
      </c>
      <c r="H17" s="30">
        <v>0</v>
      </c>
    </row>
    <row r="18" spans="1:8" ht="17.25" customHeight="1">
      <c r="A18" s="29"/>
      <c r="B18" s="14"/>
      <c r="C18" s="37"/>
      <c r="D18" s="23">
        <v>0</v>
      </c>
      <c r="E18" s="21"/>
      <c r="F18" s="23">
        <v>0</v>
      </c>
      <c r="G18" s="32">
        <v>0</v>
      </c>
      <c r="H18" s="30">
        <v>0</v>
      </c>
    </row>
    <row r="19" spans="1:8" ht="17.25" customHeight="1" thickBot="1">
      <c r="A19" s="61"/>
      <c r="B19" s="62"/>
      <c r="C19" s="18"/>
      <c r="D19" s="18"/>
      <c r="E19" s="18"/>
      <c r="F19" s="18"/>
      <c r="G19" s="36"/>
      <c r="H19" s="8"/>
    </row>
    <row r="20" spans="2:8" ht="16.5">
      <c r="B20" s="54"/>
      <c r="C20" s="54"/>
      <c r="D20" s="54"/>
      <c r="E20" s="54"/>
      <c r="F20" s="54"/>
      <c r="G20" s="54"/>
      <c r="H20" s="54"/>
    </row>
    <row r="21" spans="2:8" ht="16.5">
      <c r="B21" s="55"/>
      <c r="C21" s="55"/>
      <c r="D21" s="55"/>
      <c r="E21" s="55"/>
      <c r="F21" s="55"/>
      <c r="G21" s="55"/>
      <c r="H21" s="55"/>
    </row>
    <row r="24" spans="1:8" ht="27" customHeight="1">
      <c r="A24" s="63" t="s">
        <v>41</v>
      </c>
      <c r="B24" s="63"/>
      <c r="C24" s="63"/>
      <c r="D24" s="63"/>
      <c r="E24" s="63"/>
      <c r="F24" s="63"/>
      <c r="G24" s="63"/>
      <c r="H24" s="63"/>
    </row>
    <row r="25" spans="2:8" ht="17.25" customHeight="1">
      <c r="B25" s="65"/>
      <c r="C25" s="65"/>
      <c r="D25" s="65"/>
      <c r="E25" s="65"/>
      <c r="F25" s="65"/>
      <c r="G25" s="65"/>
      <c r="H25" s="65"/>
    </row>
    <row r="26" spans="2:8" ht="20.25" thickBot="1">
      <c r="B26" s="2"/>
      <c r="C26" s="56" t="s">
        <v>53</v>
      </c>
      <c r="D26" s="56"/>
      <c r="E26" s="56"/>
      <c r="F26" s="56"/>
      <c r="G26" s="56"/>
      <c r="H26" s="56"/>
    </row>
    <row r="27" spans="1:8" ht="18.75" customHeight="1">
      <c r="A27" s="57" t="s">
        <v>12</v>
      </c>
      <c r="B27" s="58"/>
      <c r="C27" s="64" t="s">
        <v>52</v>
      </c>
      <c r="D27" s="64"/>
      <c r="E27" s="64" t="s">
        <v>13</v>
      </c>
      <c r="F27" s="64"/>
      <c r="G27" s="64" t="s">
        <v>9</v>
      </c>
      <c r="H27" s="66"/>
    </row>
    <row r="28" spans="1:8" ht="18.75" customHeight="1">
      <c r="A28" s="59"/>
      <c r="B28" s="60"/>
      <c r="C28" s="10" t="s">
        <v>10</v>
      </c>
      <c r="D28" s="9" t="s">
        <v>1</v>
      </c>
      <c r="E28" s="10" t="s">
        <v>10</v>
      </c>
      <c r="F28" s="9" t="s">
        <v>1</v>
      </c>
      <c r="G28" s="10" t="s">
        <v>10</v>
      </c>
      <c r="H28" s="3" t="s">
        <v>1</v>
      </c>
    </row>
    <row r="29" spans="1:8" ht="17.25" customHeight="1">
      <c r="A29" s="52" t="s">
        <v>14</v>
      </c>
      <c r="B29" s="53"/>
      <c r="C29" s="19">
        <v>1465000</v>
      </c>
      <c r="D29" s="20">
        <f>ROUND(C29/$C$29,4)*100</f>
        <v>100</v>
      </c>
      <c r="E29" s="19">
        <v>7443900</v>
      </c>
      <c r="F29" s="20">
        <f>ROUND(E29/$E$29,4)*100</f>
        <v>100</v>
      </c>
      <c r="G29" s="19">
        <f aca="true" t="shared" si="0" ref="G29:G43">E29-C29</f>
        <v>5978900</v>
      </c>
      <c r="H29" s="6">
        <f>IF(G29=0,"-",ABS(ROUND(G29/C29,4)*100))</f>
        <v>408.12</v>
      </c>
    </row>
    <row r="30" spans="1:9" ht="17.25" customHeight="1">
      <c r="A30" s="31"/>
      <c r="B30" s="15" t="s">
        <v>23</v>
      </c>
      <c r="C30" s="37"/>
      <c r="D30" s="23">
        <v>0</v>
      </c>
      <c r="E30" s="21">
        <v>814507</v>
      </c>
      <c r="F30" s="23">
        <f>ROUND(E30/$E$29,4)*100</f>
        <v>10.94</v>
      </c>
      <c r="G30" s="23">
        <f t="shared" si="0"/>
        <v>814507</v>
      </c>
      <c r="H30" s="30">
        <v>0</v>
      </c>
      <c r="I30" s="11"/>
    </row>
    <row r="31" spans="1:8" ht="17.25" customHeight="1">
      <c r="A31" s="31"/>
      <c r="B31" s="14" t="s">
        <v>24</v>
      </c>
      <c r="C31" s="37">
        <v>1465000</v>
      </c>
      <c r="D31" s="23">
        <f>ROUND(C31/$C$29,4)*100</f>
        <v>100</v>
      </c>
      <c r="E31" s="21">
        <v>6629393</v>
      </c>
      <c r="F31" s="23">
        <f>ROUND(E31/$E$29,4)*100</f>
        <v>89.05999999999999</v>
      </c>
      <c r="G31" s="23">
        <f>E31-C31</f>
        <v>5164393</v>
      </c>
      <c r="H31" s="30">
        <f>IF(G31=0,"-",ABS(ROUND(G31/C31,4)*100))</f>
        <v>352.52</v>
      </c>
    </row>
    <row r="32" spans="1:8" ht="17.25" customHeight="1">
      <c r="A32" s="50" t="s">
        <v>56</v>
      </c>
      <c r="B32" s="51"/>
      <c r="C32" s="37">
        <v>1465000</v>
      </c>
      <c r="D32" s="23">
        <f>ROUND(C32/$C$29,4)*100</f>
        <v>100</v>
      </c>
      <c r="E32" s="21"/>
      <c r="F32" s="23"/>
      <c r="G32" s="32">
        <f>E32-C32</f>
        <v>-1465000</v>
      </c>
      <c r="H32" s="30">
        <f>IF(G32=0,"-",ABS(ROUND(G32/C32,4)*100))</f>
        <v>100</v>
      </c>
    </row>
    <row r="33" spans="1:8" ht="17.25" customHeight="1">
      <c r="A33" s="31"/>
      <c r="B33" s="14" t="s">
        <v>57</v>
      </c>
      <c r="C33" s="37">
        <v>1465000</v>
      </c>
      <c r="D33" s="23">
        <f>ROUND(C33/$C$29,4)*100</f>
        <v>100</v>
      </c>
      <c r="E33" s="21"/>
      <c r="F33" s="23"/>
      <c r="G33" s="32">
        <f>E33-C33</f>
        <v>-1465000</v>
      </c>
      <c r="H33" s="30">
        <f>IF(G33=0,"-",ABS(ROUND(G33/C33,4)*100))</f>
        <v>100</v>
      </c>
    </row>
    <row r="34" spans="1:8" ht="17.25" customHeight="1">
      <c r="A34" s="31"/>
      <c r="B34" s="14" t="s">
        <v>58</v>
      </c>
      <c r="C34" s="37"/>
      <c r="D34" s="23"/>
      <c r="E34" s="21"/>
      <c r="F34" s="23"/>
      <c r="G34" s="23"/>
      <c r="H34" s="30"/>
    </row>
    <row r="35" spans="1:8" ht="17.25" customHeight="1">
      <c r="A35" s="31"/>
      <c r="B35" s="14" t="s">
        <v>59</v>
      </c>
      <c r="C35" s="37"/>
      <c r="D35" s="23"/>
      <c r="E35" s="21"/>
      <c r="F35" s="23"/>
      <c r="G35" s="23"/>
      <c r="H35" s="30"/>
    </row>
    <row r="36" spans="1:8" ht="17.25" customHeight="1">
      <c r="A36" s="38" t="s">
        <v>16</v>
      </c>
      <c r="B36" s="39"/>
      <c r="C36" s="22">
        <v>0</v>
      </c>
      <c r="D36" s="22">
        <v>0</v>
      </c>
      <c r="E36" s="22">
        <f>E29</f>
        <v>7443900</v>
      </c>
      <c r="F36" s="48">
        <f>ROUND(E36/$E$29,4)*100</f>
        <v>100</v>
      </c>
      <c r="G36" s="22">
        <f t="shared" si="0"/>
        <v>7443900</v>
      </c>
      <c r="H36" s="49"/>
    </row>
    <row r="37" spans="1:8" ht="17.25" customHeight="1">
      <c r="A37" s="50" t="s">
        <v>15</v>
      </c>
      <c r="B37" s="51"/>
      <c r="C37" s="22">
        <v>2226000</v>
      </c>
      <c r="D37" s="22">
        <f>ROUND(C37/$C$37,2)*100</f>
        <v>100</v>
      </c>
      <c r="E37" s="22">
        <v>0</v>
      </c>
      <c r="F37" s="22">
        <v>0</v>
      </c>
      <c r="G37" s="22">
        <f t="shared" si="0"/>
        <v>-2226000</v>
      </c>
      <c r="H37" s="49">
        <f aca="true" t="shared" si="1" ref="H37:H43">IF(G37=0,"-",ABS(ROUND(G37/C37,4)*100))</f>
        <v>100</v>
      </c>
    </row>
    <row r="38" spans="1:8" ht="17.25" customHeight="1">
      <c r="A38" s="12"/>
      <c r="B38" s="14" t="s">
        <v>25</v>
      </c>
      <c r="C38" s="24">
        <v>2226000</v>
      </c>
      <c r="D38" s="26">
        <f>ROUND(C38/$C$37,2)*100</f>
        <v>100</v>
      </c>
      <c r="E38" s="24"/>
      <c r="F38" s="26">
        <v>0</v>
      </c>
      <c r="G38" s="26">
        <f t="shared" si="0"/>
        <v>-2226000</v>
      </c>
      <c r="H38" s="30">
        <f t="shared" si="1"/>
        <v>100</v>
      </c>
    </row>
    <row r="39" spans="1:8" ht="17.25" customHeight="1">
      <c r="A39" s="12"/>
      <c r="B39" s="14" t="s">
        <v>26</v>
      </c>
      <c r="C39" s="24">
        <v>0</v>
      </c>
      <c r="D39" s="26">
        <v>0</v>
      </c>
      <c r="E39" s="24"/>
      <c r="F39" s="26">
        <v>0</v>
      </c>
      <c r="G39" s="26">
        <f t="shared" si="0"/>
        <v>0</v>
      </c>
      <c r="H39" s="13"/>
    </row>
    <row r="40" spans="1:8" ht="17.25" customHeight="1">
      <c r="A40" s="50" t="s">
        <v>17</v>
      </c>
      <c r="B40" s="51"/>
      <c r="C40" s="22">
        <v>1465000</v>
      </c>
      <c r="D40" s="22">
        <f>ROUND(C40/$C$37,42)*100</f>
        <v>65.8131176999102</v>
      </c>
      <c r="E40" s="22">
        <v>0</v>
      </c>
      <c r="F40" s="22">
        <v>0</v>
      </c>
      <c r="G40" s="22">
        <f t="shared" si="0"/>
        <v>-1465000</v>
      </c>
      <c r="H40" s="49">
        <f t="shared" si="1"/>
        <v>100</v>
      </c>
    </row>
    <row r="41" spans="1:8" ht="17.25" customHeight="1">
      <c r="A41" s="31"/>
      <c r="B41" s="14" t="s">
        <v>60</v>
      </c>
      <c r="C41" s="37">
        <v>1465000</v>
      </c>
      <c r="D41" s="23">
        <v>65.81</v>
      </c>
      <c r="E41" s="21"/>
      <c r="F41" s="23">
        <v>0</v>
      </c>
      <c r="G41" s="32">
        <f t="shared" si="0"/>
        <v>-1465000</v>
      </c>
      <c r="H41" s="30">
        <f t="shared" si="1"/>
        <v>100</v>
      </c>
    </row>
    <row r="42" spans="1:8" ht="17.25" customHeight="1">
      <c r="A42" s="31"/>
      <c r="B42" s="14" t="s">
        <v>46</v>
      </c>
      <c r="C42" s="37">
        <v>0</v>
      </c>
      <c r="D42" s="23">
        <v>0</v>
      </c>
      <c r="E42" s="21"/>
      <c r="F42" s="23"/>
      <c r="G42" s="32"/>
      <c r="H42" s="30"/>
    </row>
    <row r="43" spans="1:8" ht="17.25" customHeight="1">
      <c r="A43" s="50" t="s">
        <v>18</v>
      </c>
      <c r="B43" s="51"/>
      <c r="C43" s="22">
        <v>761000</v>
      </c>
      <c r="D43" s="23">
        <f>ROUND(C43/$C$37,42)*100</f>
        <v>34.1868823000898</v>
      </c>
      <c r="E43" s="22">
        <v>0</v>
      </c>
      <c r="F43" s="22">
        <v>0</v>
      </c>
      <c r="G43" s="22">
        <f t="shared" si="0"/>
        <v>-761000</v>
      </c>
      <c r="H43" s="49">
        <f t="shared" si="1"/>
        <v>100</v>
      </c>
    </row>
    <row r="44" spans="1:8" ht="17.25" customHeight="1">
      <c r="A44" s="12"/>
      <c r="B44" s="14"/>
      <c r="C44" s="24"/>
      <c r="D44" s="26"/>
      <c r="E44" s="24"/>
      <c r="F44" s="26"/>
      <c r="G44" s="26"/>
      <c r="H44" s="13"/>
    </row>
    <row r="45" spans="1:8" ht="17.25" customHeight="1">
      <c r="A45" s="50"/>
      <c r="B45" s="51"/>
      <c r="C45" s="22"/>
      <c r="D45" s="22"/>
      <c r="E45" s="22"/>
      <c r="F45" s="22"/>
      <c r="G45" s="22"/>
      <c r="H45" s="7"/>
    </row>
    <row r="46" spans="1:8" ht="17.25" customHeight="1">
      <c r="A46" s="31"/>
      <c r="B46" s="14"/>
      <c r="C46" s="37"/>
      <c r="D46" s="23">
        <v>0</v>
      </c>
      <c r="E46" s="21"/>
      <c r="F46" s="23">
        <v>0</v>
      </c>
      <c r="G46" s="23">
        <v>0</v>
      </c>
      <c r="H46" s="30">
        <v>0</v>
      </c>
    </row>
    <row r="47" spans="1:8" ht="11.25" customHeight="1" thickBot="1">
      <c r="A47" s="61"/>
      <c r="B47" s="62"/>
      <c r="C47" s="18"/>
      <c r="D47" s="18"/>
      <c r="E47" s="18"/>
      <c r="F47" s="18"/>
      <c r="G47" s="18"/>
      <c r="H47" s="8"/>
    </row>
  </sheetData>
  <sheetProtection/>
  <mergeCells count="28">
    <mergeCell ref="A47:B47"/>
    <mergeCell ref="A1:H1"/>
    <mergeCell ref="C27:D27"/>
    <mergeCell ref="B25:H25"/>
    <mergeCell ref="G4:H4"/>
    <mergeCell ref="B2:H2"/>
    <mergeCell ref="C26:H26"/>
    <mergeCell ref="E27:F27"/>
    <mergeCell ref="G27:H27"/>
    <mergeCell ref="A12:B12"/>
    <mergeCell ref="C3:H3"/>
    <mergeCell ref="A4:B5"/>
    <mergeCell ref="A19:B19"/>
    <mergeCell ref="A27:B28"/>
    <mergeCell ref="A24:H24"/>
    <mergeCell ref="C4:D4"/>
    <mergeCell ref="E4:F4"/>
    <mergeCell ref="A6:B6"/>
    <mergeCell ref="A9:B9"/>
    <mergeCell ref="A45:B45"/>
    <mergeCell ref="A40:B40"/>
    <mergeCell ref="A37:B37"/>
    <mergeCell ref="A43:B43"/>
    <mergeCell ref="A13:B13"/>
    <mergeCell ref="A29:B29"/>
    <mergeCell ref="B20:H20"/>
    <mergeCell ref="B21:H21"/>
    <mergeCell ref="A32:B32"/>
  </mergeCells>
  <dataValidations count="1">
    <dataValidation type="decimal" operator="greaterThanOrEqual" allowBlank="1" showInputMessage="1" showErrorMessage="1" sqref="C13:F18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Width="0" fitToHeight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7">
      <selection activeCell="T32" sqref="T32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3" t="s">
        <v>38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7.25" customHeight="1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1" ht="20.25" thickBot="1">
      <c r="B3" s="2"/>
      <c r="C3" s="119" t="s">
        <v>54</v>
      </c>
      <c r="D3" s="120"/>
      <c r="E3" s="120"/>
      <c r="F3" s="120"/>
      <c r="G3" s="120"/>
      <c r="H3" s="120"/>
      <c r="I3" s="121" t="s">
        <v>0</v>
      </c>
      <c r="J3" s="121"/>
      <c r="K3" s="121"/>
    </row>
    <row r="4" spans="1:11" ht="18.75" customHeight="1">
      <c r="A4" s="57" t="s">
        <v>12</v>
      </c>
      <c r="B4" s="57"/>
      <c r="C4" s="58"/>
      <c r="D4" s="83" t="s">
        <v>51</v>
      </c>
      <c r="E4" s="58"/>
      <c r="F4" s="83" t="s">
        <v>19</v>
      </c>
      <c r="G4" s="58"/>
      <c r="H4" s="66" t="s">
        <v>3</v>
      </c>
      <c r="I4" s="87"/>
      <c r="J4" s="87"/>
      <c r="K4" s="87"/>
    </row>
    <row r="5" spans="1:11" ht="18.75" customHeight="1">
      <c r="A5" s="59"/>
      <c r="B5" s="59"/>
      <c r="C5" s="60"/>
      <c r="D5" s="84"/>
      <c r="E5" s="60"/>
      <c r="F5" s="84"/>
      <c r="G5" s="60"/>
      <c r="H5" s="104" t="s">
        <v>4</v>
      </c>
      <c r="I5" s="105"/>
      <c r="J5" s="100" t="s">
        <v>1</v>
      </c>
      <c r="K5" s="101"/>
    </row>
    <row r="6" spans="1:11" ht="14.25" customHeight="1">
      <c r="A6" s="90" t="s">
        <v>30</v>
      </c>
      <c r="B6" s="90"/>
      <c r="C6" s="91"/>
      <c r="D6" s="85"/>
      <c r="E6" s="86"/>
      <c r="F6" s="85"/>
      <c r="G6" s="86"/>
      <c r="H6" s="85"/>
      <c r="I6" s="86"/>
      <c r="J6" s="102"/>
      <c r="K6" s="103"/>
    </row>
    <row r="7" spans="1:11" ht="14.25" customHeight="1">
      <c r="A7" s="16"/>
      <c r="B7" s="92" t="s">
        <v>31</v>
      </c>
      <c r="C7" s="93"/>
      <c r="D7" s="75">
        <v>-2226000</v>
      </c>
      <c r="E7" s="76"/>
      <c r="F7" s="75">
        <v>814507</v>
      </c>
      <c r="G7" s="76"/>
      <c r="H7" s="79">
        <f aca="true" t="shared" si="0" ref="H7:H12">F7-D7</f>
        <v>3040507</v>
      </c>
      <c r="I7" s="80"/>
      <c r="J7" s="117">
        <f aca="true" t="shared" si="1" ref="J7:J12">IF(D7=0,0,ABS(H7/D7)*100)</f>
        <v>136.59061096136568</v>
      </c>
      <c r="K7" s="118">
        <f aca="true" t="shared" si="2" ref="K7:K12">IF(F7=0,0,ABS(J7/F7)*100)</f>
        <v>0.016769728309439413</v>
      </c>
    </row>
    <row r="8" spans="1:11" ht="14.25" customHeight="1">
      <c r="A8" s="16"/>
      <c r="B8" s="92" t="s">
        <v>32</v>
      </c>
      <c r="C8" s="93"/>
      <c r="D8" s="75">
        <v>0</v>
      </c>
      <c r="E8" s="76"/>
      <c r="F8" s="75">
        <v>47776</v>
      </c>
      <c r="G8" s="76"/>
      <c r="H8" s="79">
        <f t="shared" si="0"/>
        <v>47776</v>
      </c>
      <c r="I8" s="80"/>
      <c r="J8" s="117">
        <f t="shared" si="1"/>
        <v>0</v>
      </c>
      <c r="K8" s="118">
        <f t="shared" si="2"/>
        <v>0</v>
      </c>
    </row>
    <row r="9" spans="1:11" ht="14.25" customHeight="1">
      <c r="A9" s="16"/>
      <c r="B9" s="16" t="s">
        <v>33</v>
      </c>
      <c r="C9" s="17"/>
      <c r="D9" s="77">
        <f>D7+D8</f>
        <v>-2226000</v>
      </c>
      <c r="E9" s="78"/>
      <c r="F9" s="77">
        <f>F7+F8</f>
        <v>862283</v>
      </c>
      <c r="G9" s="78"/>
      <c r="H9" s="77">
        <f t="shared" si="0"/>
        <v>3088283</v>
      </c>
      <c r="I9" s="78"/>
      <c r="J9" s="98">
        <f t="shared" si="1"/>
        <v>138.73688230008986</v>
      </c>
      <c r="K9" s="99">
        <f t="shared" si="2"/>
        <v>0.01608948364980985</v>
      </c>
    </row>
    <row r="10" spans="1:11" ht="14.25" customHeight="1">
      <c r="A10" s="81" t="s">
        <v>27</v>
      </c>
      <c r="B10" s="81"/>
      <c r="C10" s="82"/>
      <c r="D10" s="77">
        <f>D9</f>
        <v>-2226000</v>
      </c>
      <c r="E10" s="78"/>
      <c r="F10" s="77">
        <f>F9</f>
        <v>862283</v>
      </c>
      <c r="G10" s="78"/>
      <c r="H10" s="77">
        <f t="shared" si="0"/>
        <v>3088283</v>
      </c>
      <c r="I10" s="78"/>
      <c r="J10" s="98">
        <f t="shared" si="1"/>
        <v>138.73688230008986</v>
      </c>
      <c r="K10" s="99">
        <f t="shared" si="2"/>
        <v>0.01608948364980985</v>
      </c>
    </row>
    <row r="11" spans="1:11" ht="14.25" customHeight="1">
      <c r="A11" s="81" t="s">
        <v>28</v>
      </c>
      <c r="B11" s="81"/>
      <c r="C11" s="82"/>
      <c r="D11" s="73">
        <v>98035000</v>
      </c>
      <c r="E11" s="74"/>
      <c r="F11" s="73">
        <v>103254864.4</v>
      </c>
      <c r="G11" s="74"/>
      <c r="H11" s="77">
        <f t="shared" si="0"/>
        <v>5219864.400000006</v>
      </c>
      <c r="I11" s="78"/>
      <c r="J11" s="98">
        <f t="shared" si="1"/>
        <v>5.324490641097573</v>
      </c>
      <c r="K11" s="99">
        <f t="shared" si="2"/>
        <v>5.156648717750457E-06</v>
      </c>
    </row>
    <row r="12" spans="1:11" ht="14.25" customHeight="1">
      <c r="A12" s="81" t="s">
        <v>29</v>
      </c>
      <c r="B12" s="81"/>
      <c r="C12" s="82"/>
      <c r="D12" s="77">
        <f>D10+D11</f>
        <v>95809000</v>
      </c>
      <c r="E12" s="78"/>
      <c r="F12" s="77">
        <f>F10+F11</f>
        <v>104117147.4</v>
      </c>
      <c r="G12" s="78"/>
      <c r="H12" s="77">
        <f t="shared" si="0"/>
        <v>8308147.400000006</v>
      </c>
      <c r="I12" s="78"/>
      <c r="J12" s="98">
        <f t="shared" si="1"/>
        <v>8.671573025498654</v>
      </c>
      <c r="K12" s="99">
        <f t="shared" si="2"/>
        <v>8.328669428661905E-06</v>
      </c>
    </row>
    <row r="13" spans="1:11" ht="14.25" customHeight="1">
      <c r="A13" s="16"/>
      <c r="B13" s="71"/>
      <c r="C13" s="72"/>
      <c r="D13" s="75"/>
      <c r="E13" s="76"/>
      <c r="F13" s="75"/>
      <c r="G13" s="76"/>
      <c r="H13" s="79">
        <v>0</v>
      </c>
      <c r="I13" s="80"/>
      <c r="J13" s="117">
        <v>0</v>
      </c>
      <c r="K13" s="118">
        <v>0</v>
      </c>
    </row>
    <row r="14" spans="1:11" ht="14.25" customHeight="1">
      <c r="A14" s="16"/>
      <c r="B14" s="71"/>
      <c r="C14" s="72"/>
      <c r="D14" s="75"/>
      <c r="E14" s="76"/>
      <c r="F14" s="75"/>
      <c r="G14" s="76"/>
      <c r="H14" s="79">
        <v>0</v>
      </c>
      <c r="I14" s="80"/>
      <c r="J14" s="117">
        <v>0</v>
      </c>
      <c r="K14" s="118">
        <v>0</v>
      </c>
    </row>
    <row r="15" spans="1:11" ht="14.25" customHeight="1">
      <c r="A15" s="16"/>
      <c r="B15" s="16"/>
      <c r="C15" s="17"/>
      <c r="D15" s="77"/>
      <c r="E15" s="78"/>
      <c r="F15" s="77">
        <v>0</v>
      </c>
      <c r="G15" s="78"/>
      <c r="H15" s="77">
        <v>0</v>
      </c>
      <c r="I15" s="78"/>
      <c r="J15" s="98">
        <v>0</v>
      </c>
      <c r="K15" s="99">
        <v>0</v>
      </c>
    </row>
    <row r="16" spans="1:11" ht="14.25" customHeight="1">
      <c r="A16" s="81"/>
      <c r="B16" s="81"/>
      <c r="C16" s="82"/>
      <c r="D16" s="77"/>
      <c r="E16" s="78"/>
      <c r="F16" s="77"/>
      <c r="G16" s="78"/>
      <c r="H16" s="77"/>
      <c r="I16" s="78"/>
      <c r="J16" s="98"/>
      <c r="K16" s="99"/>
    </row>
    <row r="17" spans="1:11" ht="14.25" customHeight="1">
      <c r="A17" s="16"/>
      <c r="B17" s="71"/>
      <c r="C17" s="72"/>
      <c r="D17" s="75"/>
      <c r="E17" s="76"/>
      <c r="F17" s="75"/>
      <c r="G17" s="76"/>
      <c r="H17" s="79">
        <v>0</v>
      </c>
      <c r="I17" s="80"/>
      <c r="J17" s="117">
        <v>0</v>
      </c>
      <c r="K17" s="118">
        <v>0</v>
      </c>
    </row>
    <row r="18" spans="1:11" ht="14.25" customHeight="1">
      <c r="A18" s="16"/>
      <c r="B18" s="71"/>
      <c r="C18" s="72"/>
      <c r="D18" s="75"/>
      <c r="E18" s="76"/>
      <c r="F18" s="75"/>
      <c r="G18" s="76"/>
      <c r="H18" s="79">
        <v>0</v>
      </c>
      <c r="I18" s="80"/>
      <c r="J18" s="117">
        <v>0</v>
      </c>
      <c r="K18" s="118">
        <v>0</v>
      </c>
    </row>
    <row r="19" spans="1:11" ht="14.25" customHeight="1">
      <c r="A19" s="16"/>
      <c r="B19" s="71"/>
      <c r="C19" s="72"/>
      <c r="D19" s="75"/>
      <c r="E19" s="76"/>
      <c r="F19" s="75"/>
      <c r="G19" s="76"/>
      <c r="H19" s="79">
        <v>0</v>
      </c>
      <c r="I19" s="80"/>
      <c r="J19" s="117">
        <v>0</v>
      </c>
      <c r="K19" s="118">
        <v>0</v>
      </c>
    </row>
    <row r="20" spans="1:11" ht="14.25" customHeight="1">
      <c r="A20" s="16"/>
      <c r="B20" s="71"/>
      <c r="C20" s="72"/>
      <c r="D20" s="75"/>
      <c r="E20" s="76"/>
      <c r="F20" s="75"/>
      <c r="G20" s="76"/>
      <c r="H20" s="79">
        <v>0</v>
      </c>
      <c r="I20" s="80"/>
      <c r="J20" s="117">
        <v>0</v>
      </c>
      <c r="K20" s="118">
        <v>0</v>
      </c>
    </row>
    <row r="21" spans="1:11" ht="14.25" customHeight="1">
      <c r="A21" s="16"/>
      <c r="B21" s="16"/>
      <c r="C21" s="17"/>
      <c r="D21" s="77"/>
      <c r="E21" s="78"/>
      <c r="F21" s="77">
        <v>0</v>
      </c>
      <c r="G21" s="78"/>
      <c r="H21" s="77">
        <v>0</v>
      </c>
      <c r="I21" s="78"/>
      <c r="J21" s="98">
        <v>0</v>
      </c>
      <c r="K21" s="99">
        <v>0</v>
      </c>
    </row>
    <row r="22" spans="1:11" ht="14.25" customHeight="1">
      <c r="A22" s="128"/>
      <c r="B22" s="128"/>
      <c r="C22" s="129"/>
      <c r="D22" s="73"/>
      <c r="E22" s="74"/>
      <c r="F22" s="73"/>
      <c r="G22" s="74"/>
      <c r="H22" s="73"/>
      <c r="I22" s="74"/>
      <c r="J22" s="122">
        <v>0</v>
      </c>
      <c r="K22" s="123">
        <v>0</v>
      </c>
    </row>
    <row r="23" spans="1:11" ht="14.25" customHeight="1">
      <c r="A23" s="81"/>
      <c r="B23" s="81"/>
      <c r="C23" s="82"/>
      <c r="D23" s="77"/>
      <c r="E23" s="78"/>
      <c r="F23" s="77"/>
      <c r="G23" s="78"/>
      <c r="H23" s="77"/>
      <c r="I23" s="78"/>
      <c r="J23" s="98"/>
      <c r="K23" s="99"/>
    </row>
    <row r="24" spans="1:11" ht="14.25" customHeight="1">
      <c r="A24" s="81"/>
      <c r="B24" s="81"/>
      <c r="C24" s="82"/>
      <c r="D24" s="73"/>
      <c r="E24" s="74"/>
      <c r="F24" s="73"/>
      <c r="G24" s="74"/>
      <c r="H24" s="77"/>
      <c r="I24" s="78"/>
      <c r="J24" s="98"/>
      <c r="K24" s="99"/>
    </row>
    <row r="25" spans="1:11" ht="14.25" customHeight="1" thickBot="1">
      <c r="A25" s="126"/>
      <c r="B25" s="126"/>
      <c r="C25" s="127"/>
      <c r="D25" s="88"/>
      <c r="E25" s="89"/>
      <c r="F25" s="88"/>
      <c r="G25" s="89"/>
      <c r="H25" s="88"/>
      <c r="I25" s="89"/>
      <c r="J25" s="115"/>
      <c r="K25" s="116"/>
    </row>
    <row r="29" spans="2:11" ht="27" customHeight="1">
      <c r="B29" s="63" t="s">
        <v>39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2:11" ht="17.2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3:11" ht="17.25" thickBot="1">
      <c r="C31" s="124" t="s">
        <v>55</v>
      </c>
      <c r="D31" s="124"/>
      <c r="E31" s="124"/>
      <c r="F31" s="124"/>
      <c r="G31" s="124"/>
      <c r="H31" s="124"/>
      <c r="I31" s="121" t="s">
        <v>0</v>
      </c>
      <c r="J31" s="121"/>
      <c r="K31" s="121"/>
    </row>
    <row r="32" spans="1:11" ht="35.25" customHeight="1">
      <c r="A32" s="108" t="s">
        <v>5</v>
      </c>
      <c r="B32" s="109"/>
      <c r="C32" s="112" t="s">
        <v>6</v>
      </c>
      <c r="D32" s="109"/>
      <c r="E32" s="106" t="s">
        <v>7</v>
      </c>
      <c r="F32" s="107"/>
      <c r="G32" s="112" t="s">
        <v>8</v>
      </c>
      <c r="H32" s="109"/>
      <c r="I32" s="112" t="s">
        <v>2</v>
      </c>
      <c r="J32" s="108"/>
      <c r="K32" s="4" t="s">
        <v>7</v>
      </c>
    </row>
    <row r="33" spans="1:11" ht="19.5" customHeight="1">
      <c r="A33" s="110" t="s">
        <v>34</v>
      </c>
      <c r="B33" s="111"/>
      <c r="C33" s="85">
        <f>SUM(C34:D43)</f>
        <v>104278291.4</v>
      </c>
      <c r="D33" s="86"/>
      <c r="E33" s="85">
        <f>IF(C$33&gt;0,(C33/C$33)*100,0)</f>
        <v>100</v>
      </c>
      <c r="F33" s="86">
        <f aca="true" t="shared" si="3" ref="F33:F44">IF(E$5&gt;0,(E33/E$28)*100,0)</f>
        <v>0</v>
      </c>
      <c r="G33" s="134" t="s">
        <v>36</v>
      </c>
      <c r="H33" s="111"/>
      <c r="I33" s="85">
        <f>SUM(I34:J37)</f>
        <v>0</v>
      </c>
      <c r="J33" s="125"/>
      <c r="K33" s="27">
        <f aca="true" t="shared" si="4" ref="K33:K44">IF(I$44&gt;0,(I33/I$44)*100,0)</f>
        <v>0</v>
      </c>
    </row>
    <row r="34" spans="1:11" ht="19.5" customHeight="1">
      <c r="A34" s="69" t="s">
        <v>42</v>
      </c>
      <c r="B34" s="70"/>
      <c r="C34" s="75">
        <v>104278291.4</v>
      </c>
      <c r="D34" s="76"/>
      <c r="E34" s="79">
        <f>IF(C$33&gt;0,(C34/C$33)*100,0)</f>
        <v>100</v>
      </c>
      <c r="F34" s="80">
        <f t="shared" si="3"/>
        <v>0</v>
      </c>
      <c r="G34" s="69"/>
      <c r="H34" s="70"/>
      <c r="I34" s="75"/>
      <c r="J34" s="97"/>
      <c r="K34" s="25">
        <f t="shared" si="4"/>
        <v>0</v>
      </c>
    </row>
    <row r="35" spans="1:11" ht="19.5" customHeight="1">
      <c r="A35" s="69"/>
      <c r="B35" s="70"/>
      <c r="C35" s="75"/>
      <c r="D35" s="76"/>
      <c r="E35" s="79">
        <f aca="true" t="shared" si="5" ref="E35:E43">IF(C$33&gt;0,(C35/C$33)*100,0)</f>
        <v>0</v>
      </c>
      <c r="F35" s="80">
        <f t="shared" si="3"/>
        <v>0</v>
      </c>
      <c r="G35" s="69"/>
      <c r="H35" s="70"/>
      <c r="I35" s="75"/>
      <c r="J35" s="97"/>
      <c r="K35" s="25">
        <f t="shared" si="4"/>
        <v>0</v>
      </c>
    </row>
    <row r="36" spans="1:11" ht="19.5" customHeight="1">
      <c r="A36" s="69"/>
      <c r="B36" s="70"/>
      <c r="C36" s="75"/>
      <c r="D36" s="76"/>
      <c r="E36" s="79">
        <f t="shared" si="5"/>
        <v>0</v>
      </c>
      <c r="F36" s="80">
        <f t="shared" si="3"/>
        <v>0</v>
      </c>
      <c r="G36" s="69"/>
      <c r="H36" s="70"/>
      <c r="I36" s="75"/>
      <c r="J36" s="97"/>
      <c r="K36" s="25">
        <f t="shared" si="4"/>
        <v>0</v>
      </c>
    </row>
    <row r="37" spans="1:11" ht="19.5" customHeight="1">
      <c r="A37" s="69"/>
      <c r="B37" s="70"/>
      <c r="C37" s="75"/>
      <c r="D37" s="76"/>
      <c r="E37" s="79">
        <f t="shared" si="5"/>
        <v>0</v>
      </c>
      <c r="F37" s="80">
        <f t="shared" si="3"/>
        <v>0</v>
      </c>
      <c r="G37" s="113"/>
      <c r="H37" s="114"/>
      <c r="I37" s="75"/>
      <c r="J37" s="97"/>
      <c r="K37" s="25">
        <f t="shared" si="4"/>
        <v>0</v>
      </c>
    </row>
    <row r="38" spans="1:11" ht="19.5" customHeight="1">
      <c r="A38" s="69"/>
      <c r="B38" s="70"/>
      <c r="C38" s="75"/>
      <c r="D38" s="76"/>
      <c r="E38" s="79">
        <f t="shared" si="5"/>
        <v>0</v>
      </c>
      <c r="F38" s="80">
        <f t="shared" si="3"/>
        <v>0</v>
      </c>
      <c r="G38" s="67" t="s">
        <v>47</v>
      </c>
      <c r="H38" s="68"/>
      <c r="I38" s="73">
        <f>SUM(I39:I43)</f>
        <v>104278291.4</v>
      </c>
      <c r="J38" s="96"/>
      <c r="K38" s="27">
        <f t="shared" si="4"/>
        <v>100</v>
      </c>
    </row>
    <row r="39" spans="1:11" ht="19.5" customHeight="1">
      <c r="A39" s="69"/>
      <c r="B39" s="70"/>
      <c r="C39" s="75"/>
      <c r="D39" s="76"/>
      <c r="E39" s="79">
        <f t="shared" si="5"/>
        <v>0</v>
      </c>
      <c r="F39" s="80">
        <f t="shared" si="3"/>
        <v>0</v>
      </c>
      <c r="G39" s="69" t="s">
        <v>48</v>
      </c>
      <c r="H39" s="70"/>
      <c r="I39" s="75">
        <v>96834391.4</v>
      </c>
      <c r="J39" s="97"/>
      <c r="K39" s="25">
        <f t="shared" si="4"/>
        <v>92.86150559233272</v>
      </c>
    </row>
    <row r="40" spans="1:11" ht="19.5" customHeight="1">
      <c r="A40" s="69"/>
      <c r="B40" s="70"/>
      <c r="C40" s="75"/>
      <c r="D40" s="76"/>
      <c r="E40" s="79">
        <f t="shared" si="5"/>
        <v>0</v>
      </c>
      <c r="F40" s="80">
        <f t="shared" si="3"/>
        <v>0</v>
      </c>
      <c r="G40" s="69" t="s">
        <v>49</v>
      </c>
      <c r="H40" s="70"/>
      <c r="I40" s="75">
        <v>7443900</v>
      </c>
      <c r="J40" s="97"/>
      <c r="K40" s="25">
        <f t="shared" si="4"/>
        <v>7.13849440766729</v>
      </c>
    </row>
    <row r="41" spans="1:11" ht="19.5" customHeight="1">
      <c r="A41" s="69"/>
      <c r="B41" s="70"/>
      <c r="C41" s="75"/>
      <c r="D41" s="76"/>
      <c r="E41" s="79">
        <f t="shared" si="5"/>
        <v>0</v>
      </c>
      <c r="F41" s="80">
        <f t="shared" si="3"/>
        <v>0</v>
      </c>
      <c r="G41" s="69"/>
      <c r="H41" s="70"/>
      <c r="I41" s="75"/>
      <c r="J41" s="97"/>
      <c r="K41" s="25">
        <f t="shared" si="4"/>
        <v>0</v>
      </c>
    </row>
    <row r="42" spans="1:11" ht="19.5" customHeight="1">
      <c r="A42" s="40"/>
      <c r="B42" s="14"/>
      <c r="C42" s="42"/>
      <c r="D42" s="44"/>
      <c r="E42" s="25"/>
      <c r="F42" s="41"/>
      <c r="G42" s="40"/>
      <c r="H42" s="14"/>
      <c r="I42" s="42"/>
      <c r="J42" s="43"/>
      <c r="K42" s="25"/>
    </row>
    <row r="43" spans="1:11" ht="16.5" customHeight="1">
      <c r="A43" s="69"/>
      <c r="B43" s="70"/>
      <c r="C43" s="75"/>
      <c r="D43" s="76"/>
      <c r="E43" s="79">
        <f t="shared" si="5"/>
        <v>0</v>
      </c>
      <c r="F43" s="80">
        <f t="shared" si="3"/>
        <v>0</v>
      </c>
      <c r="G43" s="69"/>
      <c r="H43" s="70"/>
      <c r="I43" s="75"/>
      <c r="J43" s="97"/>
      <c r="K43" s="25">
        <f t="shared" si="4"/>
        <v>0</v>
      </c>
    </row>
    <row r="44" spans="1:12" ht="19.5" customHeight="1" thickBot="1">
      <c r="A44" s="132" t="s">
        <v>35</v>
      </c>
      <c r="B44" s="133"/>
      <c r="C44" s="88">
        <f>SUM(C34:D43)</f>
        <v>104278291.4</v>
      </c>
      <c r="D44" s="89"/>
      <c r="E44" s="88">
        <f>IF(C$33&gt;0,(C44/C$33)*100,0)</f>
        <v>100</v>
      </c>
      <c r="F44" s="89">
        <f t="shared" si="3"/>
        <v>0</v>
      </c>
      <c r="G44" s="130" t="s">
        <v>37</v>
      </c>
      <c r="H44" s="131"/>
      <c r="I44" s="88">
        <f>I33+I38</f>
        <v>104278291.4</v>
      </c>
      <c r="J44" s="135"/>
      <c r="K44" s="28">
        <f t="shared" si="4"/>
        <v>100</v>
      </c>
      <c r="L44" s="33"/>
    </row>
    <row r="45" spans="2:11" s="5" customFormat="1" ht="16.5" customHeight="1">
      <c r="B45" s="94" t="s">
        <v>50</v>
      </c>
      <c r="C45" s="95"/>
      <c r="D45" s="95"/>
      <c r="E45" s="95"/>
      <c r="F45" s="95"/>
      <c r="G45" s="95"/>
      <c r="H45" s="95"/>
      <c r="I45" s="95"/>
      <c r="J45" s="95"/>
      <c r="K45" s="95"/>
    </row>
    <row r="46" spans="2:11" ht="16.5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 ht="16.5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</row>
  </sheetData>
  <sheetProtection/>
  <mergeCells count="174">
    <mergeCell ref="E44:F44"/>
    <mergeCell ref="B47:K47"/>
    <mergeCell ref="C41:D41"/>
    <mergeCell ref="E41:F41"/>
    <mergeCell ref="G41:H41"/>
    <mergeCell ref="I41:J41"/>
    <mergeCell ref="C43:D43"/>
    <mergeCell ref="C44:D44"/>
    <mergeCell ref="G43:H43"/>
    <mergeCell ref="I43:J43"/>
    <mergeCell ref="I44:J44"/>
    <mergeCell ref="A38:B38"/>
    <mergeCell ref="A39:B39"/>
    <mergeCell ref="A35:B35"/>
    <mergeCell ref="A36:B36"/>
    <mergeCell ref="A40:B40"/>
    <mergeCell ref="G35:H35"/>
    <mergeCell ref="I36:J36"/>
    <mergeCell ref="I37:J37"/>
    <mergeCell ref="G36:H36"/>
    <mergeCell ref="B46:K46"/>
    <mergeCell ref="G44:H44"/>
    <mergeCell ref="A44:B44"/>
    <mergeCell ref="A41:B41"/>
    <mergeCell ref="E43:F43"/>
    <mergeCell ref="F22:G22"/>
    <mergeCell ref="C37:D37"/>
    <mergeCell ref="E39:F39"/>
    <mergeCell ref="E36:F36"/>
    <mergeCell ref="G33:H33"/>
    <mergeCell ref="A37:B37"/>
    <mergeCell ref="A22:C22"/>
    <mergeCell ref="H22:I22"/>
    <mergeCell ref="D25:E25"/>
    <mergeCell ref="E37:F37"/>
    <mergeCell ref="E35:F35"/>
    <mergeCell ref="I31:K31"/>
    <mergeCell ref="B17:C17"/>
    <mergeCell ref="B18:C18"/>
    <mergeCell ref="D16:E16"/>
    <mergeCell ref="F20:G20"/>
    <mergeCell ref="F18:G18"/>
    <mergeCell ref="B30:K30"/>
    <mergeCell ref="A25:C25"/>
    <mergeCell ref="I35:J35"/>
    <mergeCell ref="J22:K22"/>
    <mergeCell ref="C31:H31"/>
    <mergeCell ref="I32:J32"/>
    <mergeCell ref="I33:J33"/>
    <mergeCell ref="G32:H32"/>
    <mergeCell ref="C34:D34"/>
    <mergeCell ref="B1:K1"/>
    <mergeCell ref="B2:K2"/>
    <mergeCell ref="C3:H3"/>
    <mergeCell ref="I3:K3"/>
    <mergeCell ref="H7:I7"/>
    <mergeCell ref="H8:I8"/>
    <mergeCell ref="J7:K7"/>
    <mergeCell ref="J8:K8"/>
    <mergeCell ref="H11:I11"/>
    <mergeCell ref="J17:K17"/>
    <mergeCell ref="J9:K9"/>
    <mergeCell ref="J11:K11"/>
    <mergeCell ref="J13:K13"/>
    <mergeCell ref="A24:C24"/>
    <mergeCell ref="A23:C23"/>
    <mergeCell ref="J16:K16"/>
    <mergeCell ref="B20:C20"/>
    <mergeCell ref="B19:C19"/>
    <mergeCell ref="F21:G21"/>
    <mergeCell ref="J20:K20"/>
    <mergeCell ref="J10:K10"/>
    <mergeCell ref="J19:K19"/>
    <mergeCell ref="H17:I17"/>
    <mergeCell ref="J14:K14"/>
    <mergeCell ref="H14:I14"/>
    <mergeCell ref="H12:I12"/>
    <mergeCell ref="J12:K12"/>
    <mergeCell ref="J18:K18"/>
    <mergeCell ref="D15:E15"/>
    <mergeCell ref="F17:G17"/>
    <mergeCell ref="D19:E19"/>
    <mergeCell ref="D20:E20"/>
    <mergeCell ref="D18:E18"/>
    <mergeCell ref="D17:E17"/>
    <mergeCell ref="G37:H37"/>
    <mergeCell ref="G34:H34"/>
    <mergeCell ref="I34:J34"/>
    <mergeCell ref="J24:K24"/>
    <mergeCell ref="J25:K25"/>
    <mergeCell ref="F24:G24"/>
    <mergeCell ref="E34:F34"/>
    <mergeCell ref="D24:E24"/>
    <mergeCell ref="F25:G25"/>
    <mergeCell ref="B29:K29"/>
    <mergeCell ref="H6:I6"/>
    <mergeCell ref="H20:I20"/>
    <mergeCell ref="H16:I16"/>
    <mergeCell ref="F10:G10"/>
    <mergeCell ref="D23:E23"/>
    <mergeCell ref="D13:E13"/>
    <mergeCell ref="D14:E14"/>
    <mergeCell ref="H9:I9"/>
    <mergeCell ref="D22:E22"/>
    <mergeCell ref="F9:G9"/>
    <mergeCell ref="C35:D35"/>
    <mergeCell ref="E32:F32"/>
    <mergeCell ref="E33:F33"/>
    <mergeCell ref="A10:C10"/>
    <mergeCell ref="A16:C16"/>
    <mergeCell ref="A32:B32"/>
    <mergeCell ref="A33:B33"/>
    <mergeCell ref="C33:D33"/>
    <mergeCell ref="C32:D32"/>
    <mergeCell ref="A34:B34"/>
    <mergeCell ref="J5:K5"/>
    <mergeCell ref="J6:K6"/>
    <mergeCell ref="H24:I24"/>
    <mergeCell ref="F23:G23"/>
    <mergeCell ref="H23:I23"/>
    <mergeCell ref="H5:I5"/>
    <mergeCell ref="F11:G11"/>
    <mergeCell ref="F12:G12"/>
    <mergeCell ref="H18:I18"/>
    <mergeCell ref="H13:I13"/>
    <mergeCell ref="J23:K23"/>
    <mergeCell ref="F14:G14"/>
    <mergeCell ref="F16:G16"/>
    <mergeCell ref="F19:G19"/>
    <mergeCell ref="H19:I19"/>
    <mergeCell ref="H15:I15"/>
    <mergeCell ref="F15:G15"/>
    <mergeCell ref="J15:K15"/>
    <mergeCell ref="J21:K21"/>
    <mergeCell ref="H21:I21"/>
    <mergeCell ref="H10:I10"/>
    <mergeCell ref="D9:E9"/>
    <mergeCell ref="D10:E10"/>
    <mergeCell ref="B45:K45"/>
    <mergeCell ref="I38:J38"/>
    <mergeCell ref="I39:J39"/>
    <mergeCell ref="I40:J40"/>
    <mergeCell ref="C38:D38"/>
    <mergeCell ref="C39:D39"/>
    <mergeCell ref="C40:D40"/>
    <mergeCell ref="G40:H40"/>
    <mergeCell ref="H4:K4"/>
    <mergeCell ref="H25:I25"/>
    <mergeCell ref="E40:F40"/>
    <mergeCell ref="A43:B43"/>
    <mergeCell ref="A4:C5"/>
    <mergeCell ref="A6:C6"/>
    <mergeCell ref="B7:C7"/>
    <mergeCell ref="B8:C8"/>
    <mergeCell ref="A11:C11"/>
    <mergeCell ref="A12:C12"/>
    <mergeCell ref="D4:E5"/>
    <mergeCell ref="D6:E6"/>
    <mergeCell ref="F7:G7"/>
    <mergeCell ref="F8:G8"/>
    <mergeCell ref="F4:G5"/>
    <mergeCell ref="D7:E7"/>
    <mergeCell ref="D8:E8"/>
    <mergeCell ref="F6:G6"/>
    <mergeCell ref="G38:H38"/>
    <mergeCell ref="G39:H39"/>
    <mergeCell ref="B14:C14"/>
    <mergeCell ref="B13:C13"/>
    <mergeCell ref="D11:E11"/>
    <mergeCell ref="F13:G13"/>
    <mergeCell ref="D21:E21"/>
    <mergeCell ref="E38:F38"/>
    <mergeCell ref="C36:D36"/>
    <mergeCell ref="D12:E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會計決算處基金會計科徐璧玲</cp:lastModifiedBy>
  <cp:lastPrinted>2017-03-02T00:59:33Z</cp:lastPrinted>
  <dcterms:created xsi:type="dcterms:W3CDTF">2011-04-19T02:39:36Z</dcterms:created>
  <dcterms:modified xsi:type="dcterms:W3CDTF">2017-04-21T09:46:45Z</dcterms:modified>
  <cp:category/>
  <cp:version/>
  <cp:contentType/>
  <cp:contentStatus/>
</cp:coreProperties>
</file>