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90" activeTab="0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0">'收支餘絀決算表及餘絀撥補決算表'!$A$1:$H$43</definedName>
    <definedName name="_xlnm.Print_Area" localSheetId="1">'現金流量決算表及平衡表'!$A$1:$K$47</definedName>
  </definedNames>
  <calcPr fullCalcOnLoad="1"/>
</workbook>
</file>

<file path=xl/sharedStrings.xml><?xml version="1.0" encoding="utf-8"?>
<sst xmlns="http://schemas.openxmlformats.org/spreadsheetml/2006/main" count="76" uniqueCount="59">
  <si>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</si>
  <si>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</si>
  <si>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</si>
  <si>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</si>
  <si>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</si>
  <si>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</si>
  <si>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</si>
  <si>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</si>
  <si>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</si>
  <si>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</si>
  <si>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</si>
  <si>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</si>
  <si>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</si>
  <si>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</si>
  <si>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</si>
  <si>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</si>
  <si>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本年度
決算數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</si>
  <si>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</si>
  <si>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</si>
  <si>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</si>
  <si>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</si>
  <si>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</si>
  <si>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</si>
  <si>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</si>
  <si>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</si>
  <si>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</si>
  <si>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</si>
  <si>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</si>
  <si>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</si>
  <si>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</si>
  <si>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</si>
  <si>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</si>
  <si>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</si>
  <si>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</si>
  <si>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折減基金</t>
  </si>
  <si>
    <t>淨值</t>
  </si>
  <si>
    <t>基金</t>
  </si>
  <si>
    <t>　</t>
  </si>
  <si>
    <t>劉存恕先生警察子女獎學基金收支餘絀決算表</t>
  </si>
  <si>
    <t>劉存恕先生警察子女獎學基金餘絀撥補決算表</t>
  </si>
  <si>
    <t>劉存恕先生警察子女獎學基金現金流量決算表</t>
  </si>
  <si>
    <t>劉存恕先生警察子女獎學基金平衡表</t>
  </si>
  <si>
    <t>總收入</t>
  </si>
  <si>
    <t>利息收入</t>
  </si>
  <si>
    <t>賸餘之部</t>
  </si>
  <si>
    <t>未分配賸餘</t>
  </si>
  <si>
    <t>待填補之短絀</t>
  </si>
  <si>
    <t>本年度
預算數</t>
  </si>
  <si>
    <t>本年度預算數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</si>
  <si>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</si>
  <si>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</si>
  <si>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本期賸餘</t>
  </si>
  <si>
    <t>前期未分配賸餘</t>
  </si>
  <si>
    <t>分配之部</t>
  </si>
  <si>
    <t>填補累計短絀</t>
  </si>
  <si>
    <t>賸餘撥充基金數</t>
  </si>
  <si>
    <t>解繳國庫淨額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</si>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</sst>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m&quot;月&quot;d&quot;日&quot;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4" fillId="0" borderId="0" xfId="0" applyFont="1" applyAlignment="1">
      <alignment horizontal="left" vertical="center" indent="1"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G43" sqref="G43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8.625" style="1" customWidth="1"/>
    <col min="5" max="5" width="13.625" style="1" customWidth="1"/>
    <col min="6" max="6" width="9.00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7" t="s">
        <v>38</v>
      </c>
      <c r="B1" s="57"/>
      <c r="C1" s="57"/>
      <c r="D1" s="57"/>
      <c r="E1" s="57"/>
      <c r="F1" s="57"/>
      <c r="G1" s="57"/>
      <c r="H1" s="57"/>
    </row>
    <row r="2" spans="2:8" ht="17.25" customHeight="1">
      <c r="B2" s="59"/>
      <c r="C2" s="59"/>
      <c r="D2" s="59"/>
      <c r="E2" s="59"/>
      <c r="F2" s="59"/>
      <c r="G2" s="59"/>
      <c r="H2" s="59"/>
    </row>
    <row r="3" spans="2:8" ht="20.25" thickBot="1">
      <c r="B3" s="2"/>
      <c r="C3" s="61" t="s">
        <v>49</v>
      </c>
      <c r="D3" s="61"/>
      <c r="E3" s="61"/>
      <c r="F3" s="61"/>
      <c r="G3" s="61"/>
      <c r="H3" s="61"/>
    </row>
    <row r="4" spans="1:8" ht="18.75" customHeight="1">
      <c r="A4" s="67" t="s">
        <v>11</v>
      </c>
      <c r="B4" s="68"/>
      <c r="C4" s="58" t="s">
        <v>48</v>
      </c>
      <c r="D4" s="58"/>
      <c r="E4" s="58" t="s">
        <v>13</v>
      </c>
      <c r="F4" s="58"/>
      <c r="G4" s="58" t="s">
        <v>9</v>
      </c>
      <c r="H4" s="60"/>
    </row>
    <row r="5" spans="1:8" ht="18.75" customHeight="1">
      <c r="A5" s="69"/>
      <c r="B5" s="70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5" t="s">
        <v>42</v>
      </c>
      <c r="B6" s="66"/>
      <c r="C6" s="16">
        <f>C7</f>
        <v>26000</v>
      </c>
      <c r="D6" s="17">
        <f>ROUND(C6/$C$6,4)*100</f>
        <v>100</v>
      </c>
      <c r="E6" s="16">
        <f>E7</f>
        <v>21070</v>
      </c>
      <c r="F6" s="17">
        <f aca="true" t="shared" si="0" ref="F6:F11">ROUND(E6/$E$6,4)*100</f>
        <v>100</v>
      </c>
      <c r="G6" s="31">
        <f>G7</f>
        <v>-4930</v>
      </c>
      <c r="H6" s="6">
        <f>IF(G6=0,"-",ABS(ROUND(G6/C6,4)*100))</f>
        <v>18.96</v>
      </c>
    </row>
    <row r="7" spans="1:8" ht="17.25" customHeight="1">
      <c r="A7" s="26"/>
      <c r="B7" s="12" t="s">
        <v>43</v>
      </c>
      <c r="C7" s="34">
        <v>26000</v>
      </c>
      <c r="D7" s="20">
        <f>ROUND(C6/$C$6,4)*100</f>
        <v>100</v>
      </c>
      <c r="E7" s="18">
        <v>21070</v>
      </c>
      <c r="F7" s="20">
        <f t="shared" si="0"/>
        <v>100</v>
      </c>
      <c r="G7" s="29">
        <f>E7-C7</f>
        <v>-4930</v>
      </c>
      <c r="H7" s="27">
        <f>IF(G7=0,"-",ABS(ROUND(G7/C7,4)*100))</f>
        <v>18.96</v>
      </c>
    </row>
    <row r="8" spans="1:8" ht="17.25" customHeight="1">
      <c r="A8" s="35" t="s">
        <v>17</v>
      </c>
      <c r="B8" s="36"/>
      <c r="C8" s="19">
        <f>C9+C10</f>
        <v>334000</v>
      </c>
      <c r="D8" s="19">
        <f>ROUND(C8/$C$6,4)*100</f>
        <v>1284.62</v>
      </c>
      <c r="E8" s="39">
        <f>E9+E10</f>
        <v>332264</v>
      </c>
      <c r="F8" s="51">
        <f t="shared" si="0"/>
        <v>1576.95</v>
      </c>
      <c r="G8" s="32">
        <f>G9+G10</f>
        <v>-1736</v>
      </c>
      <c r="H8" s="7">
        <f>IF(G8=0,"-",ABS(ROUND(G8/C8,4)*100))</f>
        <v>0.52</v>
      </c>
    </row>
    <row r="9" spans="1:8" ht="17.25" customHeight="1">
      <c r="A9" s="26"/>
      <c r="B9" s="12" t="s">
        <v>32</v>
      </c>
      <c r="C9" s="34">
        <v>320000</v>
      </c>
      <c r="D9" s="20">
        <f>ROUND(C9/$C$6,4)*100</f>
        <v>1230.77</v>
      </c>
      <c r="E9" s="18">
        <v>320000</v>
      </c>
      <c r="F9" s="20">
        <f t="shared" si="0"/>
        <v>1518.75</v>
      </c>
      <c r="G9" s="29">
        <f>E9-C9</f>
        <v>0</v>
      </c>
      <c r="H9" s="27"/>
    </row>
    <row r="10" spans="1:8" ht="17.25" customHeight="1">
      <c r="A10" s="26"/>
      <c r="B10" s="12" t="s">
        <v>33</v>
      </c>
      <c r="C10" s="34">
        <v>14000</v>
      </c>
      <c r="D10" s="20">
        <f>ROUND(C10/$C$6,4)*100</f>
        <v>53.849999999999994</v>
      </c>
      <c r="E10" s="18">
        <v>12264</v>
      </c>
      <c r="F10" s="52">
        <f t="shared" si="0"/>
        <v>58.209999999999994</v>
      </c>
      <c r="G10" s="29">
        <f>E10-C10</f>
        <v>-1736</v>
      </c>
      <c r="H10" s="27">
        <f>IF(G10=0,"-",ABS(ROUND(G10/C10,4)*100))</f>
        <v>12.4</v>
      </c>
    </row>
    <row r="11" spans="1:8" ht="17.25" customHeight="1">
      <c r="A11" s="55" t="s">
        <v>18</v>
      </c>
      <c r="B11" s="56"/>
      <c r="C11" s="19">
        <f>C6-C8</f>
        <v>-308000</v>
      </c>
      <c r="D11" s="19">
        <f>ROUND(C11/$C$6,4)*100</f>
        <v>-1184.62</v>
      </c>
      <c r="E11" s="19">
        <f>E6-E8</f>
        <v>-311194</v>
      </c>
      <c r="F11" s="19">
        <f t="shared" si="0"/>
        <v>-1476.95</v>
      </c>
      <c r="G11" s="32">
        <f>E11-C11</f>
        <v>-3194</v>
      </c>
      <c r="H11" s="7">
        <f>IF(G11=0,"-",ABS(ROUND(G11/C11,4)*100))</f>
        <v>1.04</v>
      </c>
    </row>
    <row r="12" spans="1:8" ht="17.25" customHeight="1">
      <c r="A12" s="37"/>
      <c r="B12" s="12"/>
      <c r="C12" s="34"/>
      <c r="D12" s="20">
        <v>0</v>
      </c>
      <c r="E12" s="18"/>
      <c r="F12" s="20">
        <v>0</v>
      </c>
      <c r="G12" s="29">
        <v>0</v>
      </c>
      <c r="H12" s="27">
        <v>0</v>
      </c>
    </row>
    <row r="13" spans="1:8" ht="17.25" customHeight="1">
      <c r="A13" s="37"/>
      <c r="B13" s="12"/>
      <c r="C13" s="34"/>
      <c r="D13" s="20"/>
      <c r="E13" s="18"/>
      <c r="F13" s="20"/>
      <c r="G13" s="29"/>
      <c r="H13" s="27"/>
    </row>
    <row r="14" spans="1:8" ht="17.25" customHeight="1">
      <c r="A14" s="37"/>
      <c r="B14" s="12"/>
      <c r="C14" s="34"/>
      <c r="D14" s="20">
        <v>0</v>
      </c>
      <c r="E14" s="18"/>
      <c r="F14" s="20">
        <v>0</v>
      </c>
      <c r="G14" s="29">
        <v>0</v>
      </c>
      <c r="H14" s="27">
        <v>0</v>
      </c>
    </row>
    <row r="15" spans="1:8" ht="17.25" customHeight="1">
      <c r="A15" s="55"/>
      <c r="B15" s="56"/>
      <c r="C15" s="19"/>
      <c r="D15" s="19"/>
      <c r="E15" s="19"/>
      <c r="F15" s="19"/>
      <c r="G15" s="32"/>
      <c r="H15" s="7"/>
    </row>
    <row r="16" spans="1:8" ht="17.25" customHeight="1">
      <c r="A16" s="37"/>
      <c r="B16" s="12"/>
      <c r="C16" s="34"/>
      <c r="D16" s="20"/>
      <c r="E16" s="18"/>
      <c r="F16" s="20"/>
      <c r="G16" s="29"/>
      <c r="H16" s="27"/>
    </row>
    <row r="17" spans="1:8" ht="17.25" customHeight="1">
      <c r="A17" s="26"/>
      <c r="B17" s="12"/>
      <c r="C17" s="34"/>
      <c r="D17" s="20"/>
      <c r="E17" s="18"/>
      <c r="F17" s="20"/>
      <c r="G17" s="29"/>
      <c r="H17" s="27"/>
    </row>
    <row r="18" spans="1:8" ht="17.25" customHeight="1" thickBot="1">
      <c r="A18" s="63"/>
      <c r="B18" s="64"/>
      <c r="C18" s="15"/>
      <c r="D18" s="15"/>
      <c r="E18" s="15"/>
      <c r="F18" s="15"/>
      <c r="G18" s="33"/>
      <c r="H18" s="8"/>
    </row>
    <row r="19" spans="2:8" ht="16.5">
      <c r="B19" s="71"/>
      <c r="C19" s="71"/>
      <c r="D19" s="71"/>
      <c r="E19" s="71"/>
      <c r="F19" s="71"/>
      <c r="G19" s="71"/>
      <c r="H19" s="71"/>
    </row>
    <row r="20" spans="2:8" ht="16.5">
      <c r="B20" s="62"/>
      <c r="C20" s="62"/>
      <c r="D20" s="62"/>
      <c r="E20" s="62"/>
      <c r="F20" s="62"/>
      <c r="G20" s="62"/>
      <c r="H20" s="62"/>
    </row>
    <row r="23" spans="1:8" ht="27" customHeight="1">
      <c r="A23" s="57" t="s">
        <v>39</v>
      </c>
      <c r="B23" s="57"/>
      <c r="C23" s="57"/>
      <c r="D23" s="57"/>
      <c r="E23" s="57"/>
      <c r="F23" s="57"/>
      <c r="G23" s="57"/>
      <c r="H23" s="57"/>
    </row>
    <row r="24" spans="2:8" ht="17.25" customHeight="1">
      <c r="B24" s="59"/>
      <c r="C24" s="59"/>
      <c r="D24" s="59"/>
      <c r="E24" s="59"/>
      <c r="F24" s="59"/>
      <c r="G24" s="59"/>
      <c r="H24" s="59"/>
    </row>
    <row r="25" spans="2:8" ht="20.25" thickBot="1">
      <c r="B25" s="2"/>
      <c r="C25" s="61" t="s">
        <v>50</v>
      </c>
      <c r="D25" s="61"/>
      <c r="E25" s="61"/>
      <c r="F25" s="61"/>
      <c r="G25" s="61"/>
      <c r="H25" s="61"/>
    </row>
    <row r="26" spans="1:8" ht="18.75" customHeight="1">
      <c r="A26" s="67" t="s">
        <v>12</v>
      </c>
      <c r="B26" s="68"/>
      <c r="C26" s="58" t="s">
        <v>48</v>
      </c>
      <c r="D26" s="58"/>
      <c r="E26" s="58" t="s">
        <v>13</v>
      </c>
      <c r="F26" s="58"/>
      <c r="G26" s="58" t="s">
        <v>9</v>
      </c>
      <c r="H26" s="60"/>
    </row>
    <row r="27" spans="1:8" ht="18.75" customHeight="1">
      <c r="A27" s="69"/>
      <c r="B27" s="70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5" t="s">
        <v>44</v>
      </c>
      <c r="B28" s="66"/>
      <c r="C28" s="16"/>
      <c r="D28" s="17"/>
      <c r="E28" s="16"/>
      <c r="F28" s="17"/>
      <c r="G28" s="16"/>
      <c r="H28" s="6"/>
    </row>
    <row r="29" spans="1:9" ht="17.25" customHeight="1">
      <c r="A29" s="28"/>
      <c r="B29" s="49" t="s">
        <v>51</v>
      </c>
      <c r="C29" s="34"/>
      <c r="D29" s="20"/>
      <c r="E29" s="18"/>
      <c r="F29" s="20"/>
      <c r="G29" s="20"/>
      <c r="H29" s="27"/>
      <c r="I29" s="50"/>
    </row>
    <row r="30" spans="1:8" ht="17.25" customHeight="1">
      <c r="A30" s="28"/>
      <c r="B30" s="12" t="s">
        <v>52</v>
      </c>
      <c r="C30" s="34"/>
      <c r="D30" s="20"/>
      <c r="E30" s="18"/>
      <c r="F30" s="20"/>
      <c r="G30" s="20"/>
      <c r="H30" s="27"/>
    </row>
    <row r="31" spans="1:8" ht="17.25" customHeight="1">
      <c r="A31" s="55" t="s">
        <v>53</v>
      </c>
      <c r="B31" s="56"/>
      <c r="C31" s="34"/>
      <c r="D31" s="20"/>
      <c r="E31" s="18"/>
      <c r="F31" s="20"/>
      <c r="G31" s="20"/>
      <c r="H31" s="27"/>
    </row>
    <row r="32" spans="1:8" ht="17.25" customHeight="1">
      <c r="A32" s="28"/>
      <c r="B32" s="12" t="s">
        <v>54</v>
      </c>
      <c r="C32" s="34"/>
      <c r="D32" s="20"/>
      <c r="E32" s="18"/>
      <c r="F32" s="20"/>
      <c r="G32" s="20"/>
      <c r="H32" s="27"/>
    </row>
    <row r="33" spans="1:8" ht="17.25" customHeight="1">
      <c r="A33" s="28"/>
      <c r="B33" s="12" t="s">
        <v>55</v>
      </c>
      <c r="C33" s="34"/>
      <c r="D33" s="20"/>
      <c r="E33" s="18"/>
      <c r="F33" s="20"/>
      <c r="G33" s="20"/>
      <c r="H33" s="27"/>
    </row>
    <row r="34" spans="1:8" ht="17.25" customHeight="1">
      <c r="A34" s="28"/>
      <c r="B34" s="12" t="s">
        <v>56</v>
      </c>
      <c r="C34" s="34"/>
      <c r="D34" s="20"/>
      <c r="E34" s="18"/>
      <c r="F34" s="20"/>
      <c r="G34" s="20"/>
      <c r="H34" s="27"/>
    </row>
    <row r="35" spans="1:8" ht="17.25" customHeight="1">
      <c r="A35" s="55" t="s">
        <v>45</v>
      </c>
      <c r="B35" s="56"/>
      <c r="C35" s="19"/>
      <c r="D35" s="19"/>
      <c r="E35" s="19">
        <v>0</v>
      </c>
      <c r="F35" s="19">
        <v>0</v>
      </c>
      <c r="G35" s="19">
        <v>0</v>
      </c>
      <c r="H35" s="7">
        <v>0</v>
      </c>
    </row>
    <row r="36" spans="1:8" ht="17.25" customHeight="1">
      <c r="A36" s="35" t="s">
        <v>14</v>
      </c>
      <c r="B36" s="36"/>
      <c r="C36" s="19">
        <f>C37</f>
        <v>308000</v>
      </c>
      <c r="D36" s="19">
        <f>ROUND(C36/$C$36,2)*100</f>
        <v>100</v>
      </c>
      <c r="E36" s="19">
        <f>E37</f>
        <v>311194</v>
      </c>
      <c r="F36" s="19">
        <f>ROUND(E36/$E$36,2)*100</f>
        <v>100</v>
      </c>
      <c r="G36" s="19">
        <f>E36-C36</f>
        <v>3194</v>
      </c>
      <c r="H36" s="53">
        <f>IF(G36=0,"-",ABS(ROUND(G36/C36,4)*100))</f>
        <v>1.04</v>
      </c>
    </row>
    <row r="37" spans="1:8" ht="17.25" customHeight="1">
      <c r="A37" s="11"/>
      <c r="B37" s="12" t="s">
        <v>19</v>
      </c>
      <c r="C37" s="21">
        <v>308000</v>
      </c>
      <c r="D37" s="23">
        <f>ROUND(C37/$C$36,2)*100</f>
        <v>100</v>
      </c>
      <c r="E37" s="23">
        <v>311194</v>
      </c>
      <c r="F37" s="23">
        <f>ROUND(E37/$E$36,2)*100</f>
        <v>100</v>
      </c>
      <c r="G37" s="23">
        <f>E37-C37</f>
        <v>3194</v>
      </c>
      <c r="H37" s="54">
        <f>IF(G37=0,"-",ABS(ROUND(G37/C37,4)*100))</f>
        <v>1.04</v>
      </c>
    </row>
    <row r="38" spans="1:8" ht="17.25" customHeight="1">
      <c r="A38" s="55" t="s">
        <v>15</v>
      </c>
      <c r="B38" s="56"/>
      <c r="C38" s="19">
        <v>308000</v>
      </c>
      <c r="D38" s="19">
        <v>100</v>
      </c>
      <c r="E38" s="19">
        <v>311194</v>
      </c>
      <c r="F38" s="19">
        <v>100</v>
      </c>
      <c r="G38" s="19">
        <v>3194</v>
      </c>
      <c r="H38" s="53">
        <v>1.04</v>
      </c>
    </row>
    <row r="39" spans="1:8" ht="17.25" customHeight="1">
      <c r="A39" s="28"/>
      <c r="B39" s="12" t="s">
        <v>34</v>
      </c>
      <c r="C39" s="34">
        <v>308000</v>
      </c>
      <c r="D39" s="20">
        <f>ROUND(C39/$C$36,2)*100</f>
        <v>100</v>
      </c>
      <c r="E39" s="23">
        <v>311194</v>
      </c>
      <c r="F39" s="20">
        <f>ROUND(E39/$E$36,2)*100</f>
        <v>100</v>
      </c>
      <c r="G39" s="29">
        <f>E39-C39</f>
        <v>3194</v>
      </c>
      <c r="H39" s="54">
        <f>IF(G39=0,"-",ABS(ROUND(G39/C39,4)*100))</f>
        <v>1.04</v>
      </c>
    </row>
    <row r="40" spans="1:8" ht="17.25" customHeight="1">
      <c r="A40" s="55" t="s">
        <v>46</v>
      </c>
      <c r="B40" s="56"/>
      <c r="C40" s="19">
        <v>0</v>
      </c>
      <c r="D40" s="19">
        <v>0</v>
      </c>
      <c r="E40" s="19"/>
      <c r="F40" s="19">
        <v>0</v>
      </c>
      <c r="G40" s="19">
        <f>E40-C40</f>
        <v>0</v>
      </c>
      <c r="H40" s="7">
        <v>0</v>
      </c>
    </row>
    <row r="41" spans="1:8" ht="17.25" customHeight="1">
      <c r="A41" s="28"/>
      <c r="B41" s="12"/>
      <c r="C41" s="34"/>
      <c r="D41" s="20"/>
      <c r="E41" s="18"/>
      <c r="F41" s="20"/>
      <c r="G41" s="29"/>
      <c r="H41" s="27"/>
    </row>
    <row r="42" spans="1:8" ht="17.25" customHeight="1">
      <c r="A42" s="38"/>
      <c r="B42" s="12"/>
      <c r="C42" s="34"/>
      <c r="D42" s="20"/>
      <c r="E42" s="18"/>
      <c r="F42" s="20"/>
      <c r="G42" s="20"/>
      <c r="H42" s="27"/>
    </row>
    <row r="43" spans="1:8" ht="15" customHeight="1" thickBot="1">
      <c r="A43" s="63"/>
      <c r="B43" s="64"/>
      <c r="C43" s="15"/>
      <c r="D43" s="15"/>
      <c r="E43" s="15"/>
      <c r="F43" s="15"/>
      <c r="G43" s="15"/>
      <c r="H43" s="8"/>
    </row>
    <row r="44" spans="2:8" ht="16.5">
      <c r="B44" s="62"/>
      <c r="C44" s="62"/>
      <c r="D44" s="62"/>
      <c r="E44" s="62"/>
      <c r="F44" s="62"/>
      <c r="G44" s="62"/>
      <c r="H44" s="62"/>
    </row>
  </sheetData>
  <sheetProtection/>
  <mergeCells count="27">
    <mergeCell ref="A23:H23"/>
    <mergeCell ref="C4:D4"/>
    <mergeCell ref="E4:F4"/>
    <mergeCell ref="B19:H19"/>
    <mergeCell ref="B20:H20"/>
    <mergeCell ref="A6:B6"/>
    <mergeCell ref="A15:B15"/>
    <mergeCell ref="C3:H3"/>
    <mergeCell ref="B44:H44"/>
    <mergeCell ref="A35:B35"/>
    <mergeCell ref="A43:B43"/>
    <mergeCell ref="A40:B40"/>
    <mergeCell ref="A38:B38"/>
    <mergeCell ref="A28:B28"/>
    <mergeCell ref="A4:B5"/>
    <mergeCell ref="A18:B18"/>
    <mergeCell ref="A26:B27"/>
    <mergeCell ref="A31:B31"/>
    <mergeCell ref="A1:H1"/>
    <mergeCell ref="C26:D26"/>
    <mergeCell ref="B24:H24"/>
    <mergeCell ref="G4:H4"/>
    <mergeCell ref="B2:H2"/>
    <mergeCell ref="C25:H25"/>
    <mergeCell ref="E26:F26"/>
    <mergeCell ref="G26:H26"/>
    <mergeCell ref="A11:B11"/>
  </mergeCells>
  <dataValidations count="1">
    <dataValidation type="decimal" operator="greaterThanOrEqual" allowBlank="1" showInputMessage="1" showErrorMessage="1" sqref="C16:F17 C6:F10 C12:F14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34">
      <selection activeCell="P58" sqref="P58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11" ht="20.25" thickBot="1">
      <c r="B3" s="2"/>
      <c r="C3" s="110" t="s">
        <v>57</v>
      </c>
      <c r="D3" s="111"/>
      <c r="E3" s="111"/>
      <c r="F3" s="111"/>
      <c r="G3" s="111"/>
      <c r="H3" s="111"/>
      <c r="I3" s="112" t="s">
        <v>0</v>
      </c>
      <c r="J3" s="112"/>
      <c r="K3" s="112"/>
    </row>
    <row r="4" spans="1:11" ht="18.75" customHeight="1">
      <c r="A4" s="67" t="s">
        <v>12</v>
      </c>
      <c r="B4" s="67"/>
      <c r="C4" s="68"/>
      <c r="D4" s="113" t="s">
        <v>47</v>
      </c>
      <c r="E4" s="68"/>
      <c r="F4" s="113" t="s">
        <v>16</v>
      </c>
      <c r="G4" s="68"/>
      <c r="H4" s="60" t="s">
        <v>3</v>
      </c>
      <c r="I4" s="124"/>
      <c r="J4" s="124"/>
      <c r="K4" s="124"/>
    </row>
    <row r="5" spans="1:11" ht="18.75" customHeight="1">
      <c r="A5" s="69"/>
      <c r="B5" s="69"/>
      <c r="C5" s="70"/>
      <c r="D5" s="114"/>
      <c r="E5" s="70"/>
      <c r="F5" s="114"/>
      <c r="G5" s="70"/>
      <c r="H5" s="119" t="s">
        <v>4</v>
      </c>
      <c r="I5" s="120"/>
      <c r="J5" s="115" t="s">
        <v>1</v>
      </c>
      <c r="K5" s="116"/>
    </row>
    <row r="6" spans="1:11" ht="14.25" customHeight="1">
      <c r="A6" s="131" t="s">
        <v>23</v>
      </c>
      <c r="B6" s="131"/>
      <c r="C6" s="132"/>
      <c r="D6" s="104"/>
      <c r="E6" s="123"/>
      <c r="F6" s="104"/>
      <c r="G6" s="123"/>
      <c r="H6" s="104"/>
      <c r="I6" s="123"/>
      <c r="J6" s="117"/>
      <c r="K6" s="118"/>
    </row>
    <row r="7" spans="1:11" ht="14.25" customHeight="1">
      <c r="A7" s="13"/>
      <c r="B7" s="139" t="s">
        <v>24</v>
      </c>
      <c r="C7" s="140"/>
      <c r="D7" s="80">
        <v>-308000</v>
      </c>
      <c r="E7" s="84"/>
      <c r="F7" s="80">
        <v>-311194</v>
      </c>
      <c r="G7" s="84"/>
      <c r="H7" s="76">
        <f aca="true" t="shared" si="0" ref="H7:H14">F7-D7</f>
        <v>-3194</v>
      </c>
      <c r="I7" s="77"/>
      <c r="J7" s="108">
        <f aca="true" t="shared" si="1" ref="J7:J14">IF(D7=0,0,ABS(H7/D7)*100)</f>
        <v>1.037012987012987</v>
      </c>
      <c r="K7" s="109">
        <f aca="true" t="shared" si="2" ref="K7:K14">IF(F7=0,0,ABS(J7/F7)*100)</f>
        <v>0.0003332368191587842</v>
      </c>
    </row>
    <row r="8" spans="1:11" ht="14.25" customHeight="1">
      <c r="A8" s="13"/>
      <c r="B8" s="139" t="s">
        <v>25</v>
      </c>
      <c r="C8" s="140"/>
      <c r="D8" s="80">
        <v>1000</v>
      </c>
      <c r="E8" s="84"/>
      <c r="F8" s="80">
        <v>2609</v>
      </c>
      <c r="G8" s="84"/>
      <c r="H8" s="76">
        <f t="shared" si="0"/>
        <v>1609</v>
      </c>
      <c r="I8" s="77"/>
      <c r="J8" s="108">
        <f t="shared" si="1"/>
        <v>160.9</v>
      </c>
      <c r="K8" s="109">
        <f t="shared" si="2"/>
        <v>6.167113836719049</v>
      </c>
    </row>
    <row r="9" spans="1:11" ht="14.25" customHeight="1">
      <c r="A9" s="13"/>
      <c r="B9" s="13" t="s">
        <v>26</v>
      </c>
      <c r="C9" s="14"/>
      <c r="D9" s="90">
        <f>D7+D8</f>
        <v>-307000</v>
      </c>
      <c r="E9" s="91"/>
      <c r="F9" s="90">
        <f>SUM(F7:G8)</f>
        <v>-308585</v>
      </c>
      <c r="G9" s="91"/>
      <c r="H9" s="90">
        <f t="shared" si="0"/>
        <v>-1585</v>
      </c>
      <c r="I9" s="91"/>
      <c r="J9" s="106">
        <f t="shared" si="1"/>
        <v>0.5162866449511401</v>
      </c>
      <c r="K9" s="107">
        <f t="shared" si="2"/>
        <v>0.00016730775797629181</v>
      </c>
    </row>
    <row r="10" spans="1:11" ht="14.25" customHeight="1">
      <c r="A10" s="97" t="s">
        <v>20</v>
      </c>
      <c r="B10" s="97"/>
      <c r="C10" s="98"/>
      <c r="D10" s="90">
        <f>D9</f>
        <v>-307000</v>
      </c>
      <c r="E10" s="91"/>
      <c r="F10" s="90">
        <f>F9</f>
        <v>-308585</v>
      </c>
      <c r="G10" s="91"/>
      <c r="H10" s="90">
        <f t="shared" si="0"/>
        <v>-1585</v>
      </c>
      <c r="I10" s="91"/>
      <c r="J10" s="106">
        <f t="shared" si="1"/>
        <v>0.5162866449511401</v>
      </c>
      <c r="K10" s="107">
        <f t="shared" si="2"/>
        <v>0.00016730775797629181</v>
      </c>
    </row>
    <row r="11" spans="1:11" ht="14.25" customHeight="1">
      <c r="A11" s="97" t="s">
        <v>21</v>
      </c>
      <c r="B11" s="97"/>
      <c r="C11" s="98"/>
      <c r="D11" s="78">
        <v>2223000</v>
      </c>
      <c r="E11" s="92"/>
      <c r="F11" s="78">
        <v>2126491</v>
      </c>
      <c r="G11" s="92"/>
      <c r="H11" s="90">
        <f t="shared" si="0"/>
        <v>-96509</v>
      </c>
      <c r="I11" s="91"/>
      <c r="J11" s="106">
        <f t="shared" si="1"/>
        <v>4.341385515069725</v>
      </c>
      <c r="K11" s="107">
        <f t="shared" si="2"/>
        <v>0.00020415724849386736</v>
      </c>
    </row>
    <row r="12" spans="1:11" ht="14.25" customHeight="1">
      <c r="A12" s="97" t="s">
        <v>22</v>
      </c>
      <c r="B12" s="97"/>
      <c r="C12" s="98"/>
      <c r="D12" s="90">
        <f>D10+D11</f>
        <v>1916000</v>
      </c>
      <c r="E12" s="91"/>
      <c r="F12" s="90">
        <f>F10+F11</f>
        <v>1817906</v>
      </c>
      <c r="G12" s="91"/>
      <c r="H12" s="90">
        <f t="shared" si="0"/>
        <v>-98094</v>
      </c>
      <c r="I12" s="91"/>
      <c r="J12" s="106">
        <f t="shared" si="1"/>
        <v>5.119728601252609</v>
      </c>
      <c r="K12" s="107">
        <f t="shared" si="2"/>
        <v>0.0002816277960055475</v>
      </c>
    </row>
    <row r="13" spans="1:11" ht="14.25" customHeight="1">
      <c r="A13" s="13"/>
      <c r="B13" s="135"/>
      <c r="C13" s="136"/>
      <c r="D13" s="80"/>
      <c r="E13" s="84"/>
      <c r="F13" s="80"/>
      <c r="G13" s="84"/>
      <c r="H13" s="76">
        <f t="shared" si="0"/>
        <v>0</v>
      </c>
      <c r="I13" s="77"/>
      <c r="J13" s="108">
        <f t="shared" si="1"/>
        <v>0</v>
      </c>
      <c r="K13" s="109">
        <f t="shared" si="2"/>
        <v>0</v>
      </c>
    </row>
    <row r="14" spans="1:11" ht="14.25" customHeight="1">
      <c r="A14" s="13"/>
      <c r="B14" s="135"/>
      <c r="C14" s="136"/>
      <c r="D14" s="80"/>
      <c r="E14" s="84"/>
      <c r="F14" s="80"/>
      <c r="G14" s="84"/>
      <c r="H14" s="76">
        <f t="shared" si="0"/>
        <v>0</v>
      </c>
      <c r="I14" s="77"/>
      <c r="J14" s="108">
        <f t="shared" si="1"/>
        <v>0</v>
      </c>
      <c r="K14" s="109">
        <f t="shared" si="2"/>
        <v>0</v>
      </c>
    </row>
    <row r="15" spans="1:11" ht="14.25" customHeight="1">
      <c r="A15" s="13"/>
      <c r="B15" s="13"/>
      <c r="C15" s="14"/>
      <c r="D15" s="90"/>
      <c r="E15" s="91"/>
      <c r="F15" s="90"/>
      <c r="G15" s="91"/>
      <c r="H15" s="90"/>
      <c r="I15" s="91"/>
      <c r="J15" s="106"/>
      <c r="K15" s="107"/>
    </row>
    <row r="16" spans="1:11" ht="14.25" customHeight="1">
      <c r="A16" s="97"/>
      <c r="B16" s="97"/>
      <c r="C16" s="98"/>
      <c r="D16" s="90"/>
      <c r="E16" s="91"/>
      <c r="F16" s="90"/>
      <c r="G16" s="91"/>
      <c r="H16" s="90"/>
      <c r="I16" s="91"/>
      <c r="J16" s="106"/>
      <c r="K16" s="107"/>
    </row>
    <row r="17" spans="1:11" ht="14.25" customHeight="1">
      <c r="A17" s="13"/>
      <c r="B17" s="135"/>
      <c r="C17" s="136"/>
      <c r="D17" s="80"/>
      <c r="E17" s="84"/>
      <c r="F17" s="80"/>
      <c r="G17" s="84"/>
      <c r="H17" s="76"/>
      <c r="I17" s="77"/>
      <c r="J17" s="108"/>
      <c r="K17" s="109"/>
    </row>
    <row r="18" spans="1:11" ht="14.25" customHeight="1">
      <c r="A18" s="13"/>
      <c r="B18" s="135"/>
      <c r="C18" s="136"/>
      <c r="D18" s="80"/>
      <c r="E18" s="84"/>
      <c r="F18" s="80"/>
      <c r="G18" s="84"/>
      <c r="H18" s="76"/>
      <c r="I18" s="77"/>
      <c r="J18" s="108"/>
      <c r="K18" s="109"/>
    </row>
    <row r="19" spans="1:11" ht="14.25" customHeight="1">
      <c r="A19" s="13"/>
      <c r="B19" s="135"/>
      <c r="C19" s="136"/>
      <c r="D19" s="80"/>
      <c r="E19" s="84"/>
      <c r="F19" s="80"/>
      <c r="G19" s="84"/>
      <c r="H19" s="76"/>
      <c r="I19" s="77"/>
      <c r="J19" s="108"/>
      <c r="K19" s="109"/>
    </row>
    <row r="20" spans="1:11" ht="14.25" customHeight="1">
      <c r="A20" s="13"/>
      <c r="B20" s="135"/>
      <c r="C20" s="136"/>
      <c r="D20" s="80"/>
      <c r="E20" s="84"/>
      <c r="F20" s="80"/>
      <c r="G20" s="84"/>
      <c r="H20" s="76"/>
      <c r="I20" s="77"/>
      <c r="J20" s="108"/>
      <c r="K20" s="109"/>
    </row>
    <row r="21" spans="1:11" ht="14.25" customHeight="1">
      <c r="A21" s="13"/>
      <c r="B21" s="45"/>
      <c r="C21" s="46"/>
      <c r="D21" s="41"/>
      <c r="E21" s="44"/>
      <c r="F21" s="41"/>
      <c r="G21" s="44"/>
      <c r="H21" s="22"/>
      <c r="I21" s="43"/>
      <c r="J21" s="47"/>
      <c r="K21" s="48"/>
    </row>
    <row r="22" spans="1:11" ht="14.25" customHeight="1">
      <c r="A22" s="13"/>
      <c r="B22" s="13"/>
      <c r="C22" s="14"/>
      <c r="D22" s="90"/>
      <c r="E22" s="91"/>
      <c r="F22" s="90"/>
      <c r="G22" s="91"/>
      <c r="H22" s="90"/>
      <c r="I22" s="91"/>
      <c r="J22" s="106"/>
      <c r="K22" s="107"/>
    </row>
    <row r="23" spans="1:11" ht="14.25" customHeight="1">
      <c r="A23" s="137"/>
      <c r="B23" s="137"/>
      <c r="C23" s="138"/>
      <c r="D23" s="78"/>
      <c r="E23" s="92"/>
      <c r="F23" s="78"/>
      <c r="G23" s="92"/>
      <c r="H23" s="78"/>
      <c r="I23" s="92"/>
      <c r="J23" s="121"/>
      <c r="K23" s="122"/>
    </row>
    <row r="24" spans="1:11" ht="14.25" customHeight="1">
      <c r="A24" s="97"/>
      <c r="B24" s="97"/>
      <c r="C24" s="98"/>
      <c r="D24" s="90"/>
      <c r="E24" s="91"/>
      <c r="F24" s="90"/>
      <c r="G24" s="91"/>
      <c r="H24" s="90"/>
      <c r="I24" s="91"/>
      <c r="J24" s="106"/>
      <c r="K24" s="107"/>
    </row>
    <row r="25" spans="1:11" ht="14.25" customHeight="1">
      <c r="A25" s="97"/>
      <c r="B25" s="97"/>
      <c r="C25" s="98"/>
      <c r="D25" s="78"/>
      <c r="E25" s="92"/>
      <c r="F25" s="78"/>
      <c r="G25" s="92"/>
      <c r="H25" s="90"/>
      <c r="I25" s="91"/>
      <c r="J25" s="106"/>
      <c r="K25" s="107"/>
    </row>
    <row r="26" spans="1:11" ht="14.25" customHeight="1" thickBot="1">
      <c r="A26" s="133"/>
      <c r="B26" s="133"/>
      <c r="C26" s="134"/>
      <c r="D26" s="74"/>
      <c r="E26" s="89"/>
      <c r="F26" s="74"/>
      <c r="G26" s="89"/>
      <c r="H26" s="74"/>
      <c r="I26" s="89"/>
      <c r="J26" s="126"/>
      <c r="K26" s="127"/>
    </row>
    <row r="30" spans="2:11" ht="27" customHeight="1">
      <c r="B30" s="57" t="s">
        <v>41</v>
      </c>
      <c r="C30" s="57"/>
      <c r="D30" s="57"/>
      <c r="E30" s="57"/>
      <c r="F30" s="57"/>
      <c r="G30" s="57"/>
      <c r="H30" s="57"/>
      <c r="I30" s="57"/>
      <c r="J30" s="57"/>
      <c r="K30" s="57"/>
    </row>
    <row r="31" spans="2:11" ht="17.2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3:11" ht="17.25" thickBot="1">
      <c r="C32" s="128" t="s">
        <v>58</v>
      </c>
      <c r="D32" s="128"/>
      <c r="E32" s="128"/>
      <c r="F32" s="128"/>
      <c r="G32" s="128"/>
      <c r="H32" s="128"/>
      <c r="I32" s="112" t="s">
        <v>0</v>
      </c>
      <c r="J32" s="112"/>
      <c r="K32" s="112"/>
    </row>
    <row r="33" spans="1:11" ht="35.25" customHeight="1">
      <c r="A33" s="93" t="s">
        <v>5</v>
      </c>
      <c r="B33" s="94"/>
      <c r="C33" s="101" t="s">
        <v>6</v>
      </c>
      <c r="D33" s="94"/>
      <c r="E33" s="129" t="s">
        <v>7</v>
      </c>
      <c r="F33" s="130"/>
      <c r="G33" s="101" t="s">
        <v>8</v>
      </c>
      <c r="H33" s="94"/>
      <c r="I33" s="101" t="s">
        <v>2</v>
      </c>
      <c r="J33" s="93"/>
      <c r="K33" s="4" t="s">
        <v>7</v>
      </c>
    </row>
    <row r="34" spans="1:11" ht="19.5" customHeight="1">
      <c r="A34" s="99" t="s">
        <v>27</v>
      </c>
      <c r="B34" s="100"/>
      <c r="C34" s="104">
        <f>SUM(C35:D44)</f>
        <v>1825111</v>
      </c>
      <c r="D34" s="123"/>
      <c r="E34" s="104">
        <f>IF(C$34&gt;0,(C34/C$34)*100,0)</f>
        <v>100</v>
      </c>
      <c r="F34" s="123">
        <f aca="true" t="shared" si="3" ref="F34:F45">IF(E$5&gt;0,(E34/E$29)*100,0)</f>
        <v>0</v>
      </c>
      <c r="G34" s="125" t="s">
        <v>29</v>
      </c>
      <c r="H34" s="100"/>
      <c r="I34" s="104">
        <f>SUM(I35:J38)</f>
        <v>0</v>
      </c>
      <c r="J34" s="105"/>
      <c r="K34" s="24">
        <f aca="true" t="shared" si="4" ref="K34:K45">IF(I$45&gt;0,(I34/I$45)*100,0)</f>
        <v>0</v>
      </c>
    </row>
    <row r="35" spans="1:11" ht="19.5" customHeight="1">
      <c r="A35" s="82" t="s">
        <v>31</v>
      </c>
      <c r="B35" s="83"/>
      <c r="C35" s="80">
        <v>1825111</v>
      </c>
      <c r="D35" s="84"/>
      <c r="E35" s="76">
        <f>IF(C$34&gt;0,(C35/C$34)*100,0)</f>
        <v>100</v>
      </c>
      <c r="F35" s="77">
        <f t="shared" si="3"/>
        <v>0</v>
      </c>
      <c r="G35" s="82"/>
      <c r="H35" s="83"/>
      <c r="I35" s="80"/>
      <c r="J35" s="81"/>
      <c r="K35" s="22">
        <f t="shared" si="4"/>
        <v>0</v>
      </c>
    </row>
    <row r="36" spans="1:11" ht="19.5" customHeight="1">
      <c r="A36" s="82"/>
      <c r="B36" s="83"/>
      <c r="C36" s="80"/>
      <c r="D36" s="84"/>
      <c r="E36" s="76">
        <f aca="true" t="shared" si="5" ref="E36:E44">IF(C$34&gt;0,(C36/C$34)*100,0)</f>
        <v>0</v>
      </c>
      <c r="F36" s="77">
        <f t="shared" si="3"/>
        <v>0</v>
      </c>
      <c r="G36" s="82"/>
      <c r="H36" s="83"/>
      <c r="I36" s="80"/>
      <c r="J36" s="81"/>
      <c r="K36" s="22">
        <f t="shared" si="4"/>
        <v>0</v>
      </c>
    </row>
    <row r="37" spans="1:11" ht="19.5" customHeight="1">
      <c r="A37" s="82"/>
      <c r="B37" s="83"/>
      <c r="C37" s="80"/>
      <c r="D37" s="84"/>
      <c r="E37" s="76">
        <f t="shared" si="5"/>
        <v>0</v>
      </c>
      <c r="F37" s="77">
        <f t="shared" si="3"/>
        <v>0</v>
      </c>
      <c r="G37" s="82" t="s">
        <v>37</v>
      </c>
      <c r="H37" s="83"/>
      <c r="I37" s="80"/>
      <c r="J37" s="81"/>
      <c r="K37" s="22">
        <f t="shared" si="4"/>
        <v>0</v>
      </c>
    </row>
    <row r="38" spans="1:11" ht="19.5" customHeight="1">
      <c r="A38" s="82"/>
      <c r="B38" s="83"/>
      <c r="C38" s="80"/>
      <c r="D38" s="84"/>
      <c r="E38" s="76">
        <f t="shared" si="5"/>
        <v>0</v>
      </c>
      <c r="F38" s="77">
        <f t="shared" si="3"/>
        <v>0</v>
      </c>
      <c r="G38" s="102"/>
      <c r="H38" s="103"/>
      <c r="I38" s="80"/>
      <c r="J38" s="81"/>
      <c r="K38" s="22">
        <f t="shared" si="4"/>
        <v>0</v>
      </c>
    </row>
    <row r="39" spans="1:11" ht="19.5" customHeight="1">
      <c r="A39" s="82"/>
      <c r="B39" s="83"/>
      <c r="C39" s="80"/>
      <c r="D39" s="84"/>
      <c r="E39" s="76">
        <f t="shared" si="5"/>
        <v>0</v>
      </c>
      <c r="F39" s="77">
        <f t="shared" si="3"/>
        <v>0</v>
      </c>
      <c r="G39" s="95" t="s">
        <v>35</v>
      </c>
      <c r="H39" s="96"/>
      <c r="I39" s="78">
        <f>SUM(I40:I44)</f>
        <v>1825111</v>
      </c>
      <c r="J39" s="79"/>
      <c r="K39" s="24">
        <f t="shared" si="4"/>
        <v>100</v>
      </c>
    </row>
    <row r="40" spans="1:11" ht="19.5" customHeight="1">
      <c r="A40" s="82"/>
      <c r="B40" s="83"/>
      <c r="C40" s="80"/>
      <c r="D40" s="84"/>
      <c r="E40" s="76">
        <f t="shared" si="5"/>
        <v>0</v>
      </c>
      <c r="F40" s="77">
        <f t="shared" si="3"/>
        <v>0</v>
      </c>
      <c r="G40" s="82" t="s">
        <v>36</v>
      </c>
      <c r="H40" s="83"/>
      <c r="I40" s="80">
        <v>1825111</v>
      </c>
      <c r="J40" s="81"/>
      <c r="K40" s="22">
        <f t="shared" si="4"/>
        <v>100</v>
      </c>
    </row>
    <row r="41" spans="1:11" ht="19.5" customHeight="1">
      <c r="A41" s="82"/>
      <c r="B41" s="83"/>
      <c r="C41" s="80"/>
      <c r="D41" s="84"/>
      <c r="E41" s="76">
        <f t="shared" si="5"/>
        <v>0</v>
      </c>
      <c r="F41" s="77">
        <f t="shared" si="3"/>
        <v>0</v>
      </c>
      <c r="G41" s="82"/>
      <c r="H41" s="83"/>
      <c r="I41" s="80">
        <v>0</v>
      </c>
      <c r="J41" s="81"/>
      <c r="K41" s="22">
        <f t="shared" si="4"/>
        <v>0</v>
      </c>
    </row>
    <row r="42" spans="1:11" ht="19.5" customHeight="1">
      <c r="A42" s="40"/>
      <c r="B42" s="12"/>
      <c r="C42" s="41"/>
      <c r="D42" s="44"/>
      <c r="E42" s="22"/>
      <c r="F42" s="43"/>
      <c r="G42" s="40"/>
      <c r="H42" s="12"/>
      <c r="I42" s="41"/>
      <c r="J42" s="42"/>
      <c r="K42" s="22"/>
    </row>
    <row r="43" spans="1:11" ht="19.5" customHeight="1">
      <c r="A43" s="82"/>
      <c r="B43" s="83"/>
      <c r="C43" s="80"/>
      <c r="D43" s="84"/>
      <c r="E43" s="76">
        <f t="shared" si="5"/>
        <v>0</v>
      </c>
      <c r="F43" s="77">
        <f t="shared" si="3"/>
        <v>0</v>
      </c>
      <c r="G43" s="82"/>
      <c r="H43" s="83"/>
      <c r="I43" s="80"/>
      <c r="J43" s="81"/>
      <c r="K43" s="22">
        <f t="shared" si="4"/>
        <v>0</v>
      </c>
    </row>
    <row r="44" spans="1:11" ht="19.5" customHeight="1">
      <c r="A44" s="82"/>
      <c r="B44" s="83"/>
      <c r="C44" s="80"/>
      <c r="D44" s="84"/>
      <c r="E44" s="76">
        <f t="shared" si="5"/>
        <v>0</v>
      </c>
      <c r="F44" s="77">
        <f t="shared" si="3"/>
        <v>0</v>
      </c>
      <c r="G44" s="82"/>
      <c r="H44" s="83"/>
      <c r="I44" s="80"/>
      <c r="J44" s="81"/>
      <c r="K44" s="22">
        <f t="shared" si="4"/>
        <v>0</v>
      </c>
    </row>
    <row r="45" spans="1:12" ht="19.5" customHeight="1" thickBot="1">
      <c r="A45" s="87" t="s">
        <v>28</v>
      </c>
      <c r="B45" s="88"/>
      <c r="C45" s="74">
        <f>SUM(C35:D44)</f>
        <v>1825111</v>
      </c>
      <c r="D45" s="89"/>
      <c r="E45" s="74">
        <f>IF(C$34&gt;0,(C45/C$34)*100,0)</f>
        <v>100</v>
      </c>
      <c r="F45" s="89">
        <f t="shared" si="3"/>
        <v>0</v>
      </c>
      <c r="G45" s="85" t="s">
        <v>30</v>
      </c>
      <c r="H45" s="86"/>
      <c r="I45" s="74">
        <f>I34+I39</f>
        <v>1825111</v>
      </c>
      <c r="J45" s="75"/>
      <c r="K45" s="25">
        <f t="shared" si="4"/>
        <v>100</v>
      </c>
      <c r="L45" s="30" t="str">
        <f>IF(C45=I45,"平衡","不平衡")</f>
        <v>平衡</v>
      </c>
    </row>
    <row r="46" spans="2:11" s="5" customFormat="1" ht="16.5" customHeight="1">
      <c r="B46" s="72"/>
      <c r="C46" s="73"/>
      <c r="D46" s="73"/>
      <c r="E46" s="73"/>
      <c r="F46" s="73"/>
      <c r="G46" s="73"/>
      <c r="H46" s="73"/>
      <c r="I46" s="73"/>
      <c r="J46" s="73"/>
      <c r="K46" s="73"/>
    </row>
    <row r="47" spans="2:11" ht="16.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2:11" ht="16.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</row>
  </sheetData>
  <sheetProtection/>
  <mergeCells count="174">
    <mergeCell ref="B18:C18"/>
    <mergeCell ref="B20:C20"/>
    <mergeCell ref="B13:C13"/>
    <mergeCell ref="A16:C16"/>
    <mergeCell ref="B14:C14"/>
    <mergeCell ref="B7:C7"/>
    <mergeCell ref="B8:C8"/>
    <mergeCell ref="A10:C10"/>
    <mergeCell ref="A11:C11"/>
    <mergeCell ref="A12:C12"/>
    <mergeCell ref="D10:E10"/>
    <mergeCell ref="F10:G10"/>
    <mergeCell ref="F7:G7"/>
    <mergeCell ref="F8:G8"/>
    <mergeCell ref="F9:G9"/>
    <mergeCell ref="F6:G6"/>
    <mergeCell ref="D7:E7"/>
    <mergeCell ref="D8:E8"/>
    <mergeCell ref="D9:E9"/>
    <mergeCell ref="D14:E14"/>
    <mergeCell ref="F15:G15"/>
    <mergeCell ref="D11:E11"/>
    <mergeCell ref="F13:G13"/>
    <mergeCell ref="D15:E15"/>
    <mergeCell ref="D12:E12"/>
    <mergeCell ref="F11:G11"/>
    <mergeCell ref="F12:G12"/>
    <mergeCell ref="D13:E13"/>
    <mergeCell ref="A23:C23"/>
    <mergeCell ref="D20:E20"/>
    <mergeCell ref="D18:E18"/>
    <mergeCell ref="F16:G16"/>
    <mergeCell ref="F17:G17"/>
    <mergeCell ref="D16:E16"/>
    <mergeCell ref="D19:E19"/>
    <mergeCell ref="F18:G18"/>
    <mergeCell ref="D17:E17"/>
    <mergeCell ref="B17:C17"/>
    <mergeCell ref="J24:K24"/>
    <mergeCell ref="A4:C5"/>
    <mergeCell ref="A6:C6"/>
    <mergeCell ref="A26:C26"/>
    <mergeCell ref="D4:E5"/>
    <mergeCell ref="D6:E6"/>
    <mergeCell ref="D25:E25"/>
    <mergeCell ref="D26:E26"/>
    <mergeCell ref="D24:E24"/>
    <mergeCell ref="B19:C19"/>
    <mergeCell ref="E35:F35"/>
    <mergeCell ref="C35:D35"/>
    <mergeCell ref="C36:D36"/>
    <mergeCell ref="E36:F36"/>
    <mergeCell ref="H26:I26"/>
    <mergeCell ref="G33:H33"/>
    <mergeCell ref="B31:K31"/>
    <mergeCell ref="I32:K32"/>
    <mergeCell ref="E33:F33"/>
    <mergeCell ref="G35:H35"/>
    <mergeCell ref="A24:C24"/>
    <mergeCell ref="G34:H34"/>
    <mergeCell ref="H24:I24"/>
    <mergeCell ref="J25:K25"/>
    <mergeCell ref="J26:K26"/>
    <mergeCell ref="E34:F34"/>
    <mergeCell ref="C32:H32"/>
    <mergeCell ref="F26:G26"/>
    <mergeCell ref="B30:K30"/>
    <mergeCell ref="C34:D34"/>
    <mergeCell ref="J15:K15"/>
    <mergeCell ref="J19:K19"/>
    <mergeCell ref="J20:K20"/>
    <mergeCell ref="H22:I22"/>
    <mergeCell ref="J18:K18"/>
    <mergeCell ref="H4:K4"/>
    <mergeCell ref="H18:I18"/>
    <mergeCell ref="J22:K22"/>
    <mergeCell ref="H11:I11"/>
    <mergeCell ref="H12:I12"/>
    <mergeCell ref="J23:K23"/>
    <mergeCell ref="H15:I15"/>
    <mergeCell ref="J17:K17"/>
    <mergeCell ref="H6:I6"/>
    <mergeCell ref="H13:I13"/>
    <mergeCell ref="J13:K13"/>
    <mergeCell ref="H8:I8"/>
    <mergeCell ref="J11:K11"/>
    <mergeCell ref="J12:K12"/>
    <mergeCell ref="H10:I10"/>
    <mergeCell ref="B1:K1"/>
    <mergeCell ref="B2:K2"/>
    <mergeCell ref="C3:H3"/>
    <mergeCell ref="I3:K3"/>
    <mergeCell ref="F4:G5"/>
    <mergeCell ref="H7:I7"/>
    <mergeCell ref="J5:K5"/>
    <mergeCell ref="J6:K6"/>
    <mergeCell ref="H5:I5"/>
    <mergeCell ref="H9:I9"/>
    <mergeCell ref="J7:K7"/>
    <mergeCell ref="J8:K8"/>
    <mergeCell ref="J9:K9"/>
    <mergeCell ref="J10:K10"/>
    <mergeCell ref="J14:K14"/>
    <mergeCell ref="H14:I14"/>
    <mergeCell ref="F25:G25"/>
    <mergeCell ref="F22:G22"/>
    <mergeCell ref="F23:G23"/>
    <mergeCell ref="H16:I16"/>
    <mergeCell ref="H17:I17"/>
    <mergeCell ref="J16:K16"/>
    <mergeCell ref="F20:G20"/>
    <mergeCell ref="F19:G19"/>
    <mergeCell ref="F24:G24"/>
    <mergeCell ref="H20:I20"/>
    <mergeCell ref="H19:I19"/>
    <mergeCell ref="F14:G14"/>
    <mergeCell ref="H23:I23"/>
    <mergeCell ref="B47:K47"/>
    <mergeCell ref="G44:H44"/>
    <mergeCell ref="I44:J44"/>
    <mergeCell ref="A36:B36"/>
    <mergeCell ref="G37:H37"/>
    <mergeCell ref="E37:F37"/>
    <mergeCell ref="C37:D37"/>
    <mergeCell ref="I37:J37"/>
    <mergeCell ref="C38:D38"/>
    <mergeCell ref="G36:H36"/>
    <mergeCell ref="I33:J33"/>
    <mergeCell ref="I41:J41"/>
    <mergeCell ref="G38:H38"/>
    <mergeCell ref="I38:J38"/>
    <mergeCell ref="I35:J35"/>
    <mergeCell ref="I34:J34"/>
    <mergeCell ref="I36:J36"/>
    <mergeCell ref="E38:F38"/>
    <mergeCell ref="G39:H39"/>
    <mergeCell ref="A25:C25"/>
    <mergeCell ref="A37:B37"/>
    <mergeCell ref="A38:B38"/>
    <mergeCell ref="A39:B39"/>
    <mergeCell ref="A34:B34"/>
    <mergeCell ref="C33:D33"/>
    <mergeCell ref="A35:B35"/>
    <mergeCell ref="H25:I25"/>
    <mergeCell ref="D22:E22"/>
    <mergeCell ref="D23:E23"/>
    <mergeCell ref="A33:B33"/>
    <mergeCell ref="E45:F45"/>
    <mergeCell ref="C44:D44"/>
    <mergeCell ref="E41:F41"/>
    <mergeCell ref="E44:F44"/>
    <mergeCell ref="C39:D39"/>
    <mergeCell ref="C40:D40"/>
    <mergeCell ref="C41:D41"/>
    <mergeCell ref="B48:K48"/>
    <mergeCell ref="C43:D43"/>
    <mergeCell ref="E43:F43"/>
    <mergeCell ref="G43:H43"/>
    <mergeCell ref="I43:J43"/>
    <mergeCell ref="A44:B44"/>
    <mergeCell ref="G45:H45"/>
    <mergeCell ref="A45:B45"/>
    <mergeCell ref="A43:B43"/>
    <mergeCell ref="C45:D45"/>
    <mergeCell ref="B46:K46"/>
    <mergeCell ref="I45:J45"/>
    <mergeCell ref="E39:F39"/>
    <mergeCell ref="E40:F40"/>
    <mergeCell ref="I39:J39"/>
    <mergeCell ref="I40:J40"/>
    <mergeCell ref="G40:H40"/>
    <mergeCell ref="A41:B41"/>
    <mergeCell ref="G41:H41"/>
    <mergeCell ref="A40:B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會計決算處基金會計科徐璧玲</cp:lastModifiedBy>
  <cp:lastPrinted>2017-03-02T01:05:23Z</cp:lastPrinted>
  <dcterms:created xsi:type="dcterms:W3CDTF">2011-04-19T02:39:36Z</dcterms:created>
  <dcterms:modified xsi:type="dcterms:W3CDTF">2017-04-21T09:55:28Z</dcterms:modified>
  <cp:category/>
  <cp:version/>
  <cp:contentType/>
  <cp:contentStatus/>
</cp:coreProperties>
</file>