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832" windowHeight="7548" activeTab="0"/>
  </bookViews>
  <sheets>
    <sheet name="勞工退休基金（舊制）" sheetId="1" r:id="rId1"/>
  </sheets>
  <definedNames>
    <definedName name="_xlnm.Print_Area" localSheetId="0">'勞工退休基金（舊制）'!$A$1:$J$40</definedName>
  </definedNames>
  <calcPr fullCalcOnLoad="1"/>
</workbook>
</file>

<file path=xl/sharedStrings.xml><?xml version="1.0" encoding="utf-8"?>
<sst xmlns="http://schemas.openxmlformats.org/spreadsheetml/2006/main" count="48" uniqueCount="46">
  <si>
    <t>收支餘絀結算表</t>
  </si>
  <si>
    <t>單位：新臺幣元</t>
  </si>
  <si>
    <t>科　　　　目</t>
  </si>
  <si>
    <t>％</t>
  </si>
  <si>
    <t>金　　　　額</t>
  </si>
  <si>
    <t xml:space="preserve">  總收入</t>
  </si>
  <si>
    <t xml:space="preserve">  總支出</t>
  </si>
  <si>
    <t>科　　目</t>
  </si>
  <si>
    <t>資　 　　產</t>
  </si>
  <si>
    <t>合　 　　計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</si>
  <si>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</si>
  <si>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</si>
  <si>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流動負債</t>
  </si>
  <si>
    <t>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</si>
  <si>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</si>
  <si>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</si>
  <si>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</si>
  <si>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科　　　　目</t>
  </si>
  <si>
    <t>％</t>
  </si>
  <si>
    <t>長期投資</t>
  </si>
  <si>
    <t>其他資產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</si>
  <si>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</si>
  <si>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基金及餘絀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</si>
  <si>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</si>
  <si>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金　　　　額</t>
  </si>
  <si>
    <t>其他負債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</si>
  <si>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</si>
  <si>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勞工退休基金（舊制）</t>
  </si>
  <si>
    <t>比較增減（－）</t>
  </si>
  <si>
    <t>利息收入</t>
  </si>
  <si>
    <t>手續費收入</t>
  </si>
  <si>
    <t>投資利益</t>
  </si>
  <si>
    <t>什項收入</t>
  </si>
  <si>
    <t>手續費費用</t>
  </si>
  <si>
    <t>管理費用</t>
  </si>
  <si>
    <t>提存買賣損失</t>
  </si>
  <si>
    <t>什項費用</t>
  </si>
  <si>
    <t>金融資產評價利益</t>
  </si>
  <si>
    <t>利息費用</t>
  </si>
  <si>
    <t>兌換損失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</si>
  <si>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</si>
  <si>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</si>
  <si>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金融負債評價利益</t>
  </si>
  <si>
    <t>餘絀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</si>
  <si>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)422,141,453</t>
    </r>
    <r>
      <rPr>
        <sz val="10"/>
        <rFont val="新細明體"/>
        <family val="1"/>
      </rPr>
      <t>元。</t>
    </r>
  </si>
  <si>
    <t>－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</si>
</sst>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 &quot;_);_(@_)"/>
    <numFmt numFmtId="184" formatCode="_-* #,##0.00_-;\-\ #,##0.00_-;_-* &quot;-&quot;??_-;_-@_-"/>
    <numFmt numFmtId="185" formatCode="_(* #,##0.0_);_(&quot;  &quot;* #,##0.0_);_(* &quot;&quot;_);_(@_)"/>
    <numFmt numFmtId="186" formatCode="_(* #,##0.0_);_(&quot;－&quot;* #,##0.0_);_(* &quot;&quot;_);_(@_)"/>
  </numFmts>
  <fonts count="41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color indexed="8"/>
      <name val="細明體"/>
      <family val="3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38" fillId="23" borderId="9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4" fillId="0" borderId="13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85" fontId="15" fillId="0" borderId="12" xfId="0" applyNumberFormat="1" applyFont="1" applyBorder="1" applyAlignment="1" applyProtection="1">
      <alignment horizontal="right" vertical="center" indent="1" readingOrder="2"/>
      <protection/>
    </xf>
    <xf numFmtId="186" fontId="7" fillId="0" borderId="12" xfId="0" applyNumberFormat="1" applyFont="1" applyBorder="1" applyAlignment="1" applyProtection="1">
      <alignment horizontal="center" vertical="center"/>
      <protection/>
    </xf>
    <xf numFmtId="186" fontId="7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right" vertical="center"/>
    </xf>
    <xf numFmtId="0" fontId="14" fillId="0" borderId="13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85" fontId="7" fillId="0" borderId="15" xfId="0" applyNumberFormat="1" applyFont="1" applyBorder="1" applyAlignment="1" applyProtection="1">
      <alignment horizontal="right" vertical="center" indent="1" readingOrder="2"/>
      <protection/>
    </xf>
    <xf numFmtId="185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176" fontId="15" fillId="0" borderId="13" xfId="0" applyNumberFormat="1" applyFont="1" applyBorder="1" applyAlignment="1" applyProtection="1">
      <alignment horizontal="right" vertical="center"/>
      <protection locked="0"/>
    </xf>
    <xf numFmtId="184" fontId="15" fillId="0" borderId="12" xfId="0" applyNumberFormat="1" applyFont="1" applyBorder="1" applyAlignment="1" applyProtection="1">
      <alignment horizontal="right" vertical="center"/>
      <protection/>
    </xf>
    <xf numFmtId="184" fontId="15" fillId="0" borderId="13" xfId="0" applyNumberFormat="1" applyFont="1" applyBorder="1" applyAlignment="1" applyProtection="1">
      <alignment horizontal="right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184" fontId="7" fillId="0" borderId="14" xfId="0" applyNumberFormat="1" applyFont="1" applyBorder="1" applyAlignment="1" applyProtection="1">
      <alignment horizontal="right" vertical="center"/>
      <protection/>
    </xf>
    <xf numFmtId="185" fontId="15" fillId="0" borderId="12" xfId="0" applyNumberFormat="1" applyFont="1" applyBorder="1" applyAlignment="1" applyProtection="1">
      <alignment horizontal="right" vertical="center" indent="1" readingOrder="2"/>
      <protection/>
    </xf>
    <xf numFmtId="185" fontId="15" fillId="0" borderId="0" xfId="0" applyNumberFormat="1" applyFont="1" applyBorder="1" applyAlignment="1" applyProtection="1">
      <alignment horizontal="right" vertical="center" indent="1" readingOrder="2"/>
      <protection/>
    </xf>
    <xf numFmtId="185" fontId="7" fillId="0" borderId="12" xfId="0" applyNumberFormat="1" applyFont="1" applyBorder="1" applyAlignment="1" applyProtection="1">
      <alignment horizontal="right" vertical="center" indent="1" readingOrder="2"/>
      <protection/>
    </xf>
    <xf numFmtId="185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84" fontId="7" fillId="0" borderId="12" xfId="0" applyNumberFormat="1" applyFont="1" applyBorder="1" applyAlignment="1" applyProtection="1">
      <alignment horizontal="righ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84" fontId="7" fillId="0" borderId="20" xfId="0" applyNumberFormat="1" applyFont="1" applyBorder="1" applyAlignment="1" applyProtection="1">
      <alignment horizontal="right" vertical="center"/>
      <protection/>
    </xf>
    <xf numFmtId="184" fontId="7" fillId="0" borderId="19" xfId="0" applyNumberFormat="1" applyFont="1" applyBorder="1" applyAlignment="1" applyProtection="1">
      <alignment horizontal="right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3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3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86" fontId="7" fillId="0" borderId="15" xfId="0" applyNumberFormat="1" applyFont="1" applyBorder="1" applyAlignment="1" applyProtection="1">
      <alignment horizontal="center" vertical="center"/>
      <protection/>
    </xf>
    <xf numFmtId="186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86" fontId="15" fillId="0" borderId="12" xfId="0" applyNumberFormat="1" applyFont="1" applyBorder="1" applyAlignment="1" applyProtection="1">
      <alignment horizontal="center" vertical="center"/>
      <protection/>
    </xf>
    <xf numFmtId="186" fontId="15" fillId="0" borderId="13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right" vertical="center"/>
      <protection/>
    </xf>
    <xf numFmtId="176" fontId="22" fillId="0" borderId="13" xfId="0" applyNumberFormat="1" applyFont="1" applyBorder="1" applyAlignment="1" applyProtection="1">
      <alignment horizontal="right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86" fontId="7" fillId="0" borderId="20" xfId="0" applyNumberFormat="1" applyFont="1" applyBorder="1" applyAlignment="1" applyProtection="1">
      <alignment horizontal="center" vertical="center"/>
      <protection/>
    </xf>
    <xf numFmtId="186" fontId="7" fillId="0" borderId="19" xfId="0" applyNumberFormat="1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L28" sqref="L28"/>
    </sheetView>
  </sheetViews>
  <sheetFormatPr defaultColWidth="9.00390625" defaultRowHeight="16.5"/>
  <cols>
    <col min="1" max="1" width="17.125" style="0" customWidth="1"/>
    <col min="2" max="2" width="2.625" style="0" customWidth="1"/>
    <col min="3" max="3" width="12.75390625" style="0" customWidth="1"/>
    <col min="4" max="4" width="3.875" style="0" customWidth="1"/>
    <col min="5" max="5" width="4.25390625" style="0" customWidth="1"/>
    <col min="6" max="6" width="12.125" style="0" customWidth="1"/>
    <col min="7" max="7" width="4.75390625" style="0" customWidth="1"/>
    <col min="8" max="8" width="14.75390625" style="0" customWidth="1"/>
    <col min="9" max="9" width="1.4921875" style="0" customWidth="1"/>
    <col min="10" max="10" width="9.375" style="0" customWidth="1"/>
  </cols>
  <sheetData>
    <row r="1" spans="1:10" ht="27.75">
      <c r="A1" s="89" t="s">
        <v>27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7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2:10" ht="16.5" thickBot="1">
      <c r="B4" s="88" t="s">
        <v>40</v>
      </c>
      <c r="C4" s="88"/>
      <c r="D4" s="88"/>
      <c r="E4" s="88"/>
      <c r="F4" s="88"/>
      <c r="G4" s="88"/>
      <c r="H4" s="70" t="s">
        <v>1</v>
      </c>
      <c r="I4" s="70"/>
      <c r="J4" s="70"/>
    </row>
    <row r="5" spans="1:10" ht="18" customHeight="1">
      <c r="A5" s="90" t="s">
        <v>2</v>
      </c>
      <c r="B5" s="91"/>
      <c r="C5" s="94" t="s">
        <v>14</v>
      </c>
      <c r="D5" s="91"/>
      <c r="E5" s="94" t="s">
        <v>15</v>
      </c>
      <c r="F5" s="91"/>
      <c r="G5" s="71" t="s">
        <v>28</v>
      </c>
      <c r="H5" s="75"/>
      <c r="I5" s="75"/>
      <c r="J5" s="75"/>
    </row>
    <row r="6" spans="1:10" ht="18" customHeight="1">
      <c r="A6" s="92"/>
      <c r="B6" s="93"/>
      <c r="C6" s="95"/>
      <c r="D6" s="93"/>
      <c r="E6" s="95"/>
      <c r="F6" s="93"/>
      <c r="G6" s="76" t="s">
        <v>16</v>
      </c>
      <c r="H6" s="77"/>
      <c r="I6" s="76" t="s">
        <v>3</v>
      </c>
      <c r="J6" s="78"/>
    </row>
    <row r="7" spans="1:10" ht="18" customHeight="1">
      <c r="A7" s="41" t="s">
        <v>5</v>
      </c>
      <c r="B7" s="42"/>
      <c r="C7" s="43">
        <f>SUM(C8:D13)</f>
        <v>55458009523</v>
      </c>
      <c r="D7" s="44"/>
      <c r="E7" s="43">
        <f>SUM(E8:F13)</f>
        <v>15703831000</v>
      </c>
      <c r="F7" s="44"/>
      <c r="G7" s="45">
        <f aca="true" t="shared" si="0" ref="G7:G13">C7-E7</f>
        <v>39754178523</v>
      </c>
      <c r="H7" s="46"/>
      <c r="I7" s="30">
        <f>IF(E7=0,0,(G7/E7)*100)</f>
        <v>253.1495564553643</v>
      </c>
      <c r="J7" s="31"/>
    </row>
    <row r="8" spans="1:10" s="8" customFormat="1" ht="18" customHeight="1">
      <c r="A8" s="18" t="s">
        <v>29</v>
      </c>
      <c r="B8" s="14"/>
      <c r="C8" s="15">
        <v>3093316242</v>
      </c>
      <c r="D8" s="19"/>
      <c r="E8" s="15">
        <v>2837685000</v>
      </c>
      <c r="F8" s="19"/>
      <c r="G8" s="20">
        <f t="shared" si="0"/>
        <v>255631242</v>
      </c>
      <c r="H8" s="21"/>
      <c r="I8" s="28">
        <f aca="true" t="shared" si="1" ref="I8:I13">IF(E8=0,0,(G8/E8)*100)</f>
        <v>9.008443220442015</v>
      </c>
      <c r="J8" s="29"/>
    </row>
    <row r="9" spans="1:10" s="8" customFormat="1" ht="18" customHeight="1">
      <c r="A9" s="18" t="s">
        <v>30</v>
      </c>
      <c r="B9" s="14"/>
      <c r="C9" s="15">
        <v>78223790</v>
      </c>
      <c r="D9" s="19"/>
      <c r="E9" s="15">
        <v>0</v>
      </c>
      <c r="F9" s="19"/>
      <c r="G9" s="20">
        <f t="shared" si="0"/>
        <v>78223790</v>
      </c>
      <c r="H9" s="21"/>
      <c r="I9" s="22">
        <f t="shared" si="1"/>
        <v>0</v>
      </c>
      <c r="J9" s="23"/>
    </row>
    <row r="10" spans="1:10" s="8" customFormat="1" ht="18" customHeight="1">
      <c r="A10" s="18" t="s">
        <v>31</v>
      </c>
      <c r="B10" s="14"/>
      <c r="C10" s="15">
        <v>28536149798</v>
      </c>
      <c r="D10" s="19"/>
      <c r="E10" s="15">
        <v>12866146000</v>
      </c>
      <c r="F10" s="19"/>
      <c r="G10" s="20">
        <f t="shared" si="0"/>
        <v>15670003798</v>
      </c>
      <c r="H10" s="21"/>
      <c r="I10" s="28">
        <f t="shared" si="1"/>
        <v>121.79252278032597</v>
      </c>
      <c r="J10" s="29"/>
    </row>
    <row r="11" spans="1:10" s="8" customFormat="1" ht="18" customHeight="1">
      <c r="A11" s="18" t="s">
        <v>37</v>
      </c>
      <c r="B11" s="14"/>
      <c r="C11" s="15">
        <v>23316101441</v>
      </c>
      <c r="D11" s="19"/>
      <c r="E11" s="15"/>
      <c r="F11" s="19"/>
      <c r="G11" s="20">
        <f>C11-E11</f>
        <v>23316101441</v>
      </c>
      <c r="H11" s="21"/>
      <c r="I11" s="22">
        <f>IF(E11=0,0,(G11/E11)*100)</f>
        <v>0</v>
      </c>
      <c r="J11" s="23"/>
    </row>
    <row r="12" spans="1:10" s="8" customFormat="1" ht="18" customHeight="1">
      <c r="A12" s="18" t="s">
        <v>42</v>
      </c>
      <c r="B12" s="14"/>
      <c r="C12" s="15">
        <v>361335884</v>
      </c>
      <c r="D12" s="19"/>
      <c r="E12" s="15"/>
      <c r="F12" s="19"/>
      <c r="G12" s="20">
        <f>C12-E12</f>
        <v>361335884</v>
      </c>
      <c r="H12" s="21"/>
      <c r="I12" s="22">
        <f>IF(E12=0,0,(G12/E12)*100)</f>
        <v>0</v>
      </c>
      <c r="J12" s="23"/>
    </row>
    <row r="13" spans="1:10" s="8" customFormat="1" ht="18" customHeight="1">
      <c r="A13" s="18" t="s">
        <v>32</v>
      </c>
      <c r="B13" s="14"/>
      <c r="C13" s="15">
        <v>72882368</v>
      </c>
      <c r="D13" s="19"/>
      <c r="E13" s="15"/>
      <c r="F13" s="19"/>
      <c r="G13" s="20">
        <f t="shared" si="0"/>
        <v>72882368</v>
      </c>
      <c r="H13" s="21"/>
      <c r="I13" s="22">
        <f t="shared" si="1"/>
        <v>0</v>
      </c>
      <c r="J13" s="23"/>
    </row>
    <row r="14" spans="1:10" s="9" customFormat="1" ht="18" customHeight="1">
      <c r="A14" s="32" t="s">
        <v>6</v>
      </c>
      <c r="B14" s="33"/>
      <c r="C14" s="34">
        <f>SUM(C15:D20)</f>
        <v>26731490061</v>
      </c>
      <c r="D14" s="35"/>
      <c r="E14" s="34">
        <f>SUM(E16:F20)</f>
        <v>1710072000</v>
      </c>
      <c r="F14" s="35"/>
      <c r="G14" s="36">
        <f>SUM(G15:H20)</f>
        <v>25021418061</v>
      </c>
      <c r="H14" s="37"/>
      <c r="I14" s="30">
        <f aca="true" t="shared" si="2" ref="I14:I21">IF(E14=0,0,(G14/E14)*100)</f>
        <v>1463.1792147348183</v>
      </c>
      <c r="J14" s="31"/>
    </row>
    <row r="15" spans="1:10" s="8" customFormat="1" ht="18" customHeight="1">
      <c r="A15" s="18" t="s">
        <v>38</v>
      </c>
      <c r="B15" s="14"/>
      <c r="C15" s="15">
        <v>6555563</v>
      </c>
      <c r="D15" s="19"/>
      <c r="E15" s="15"/>
      <c r="F15" s="19"/>
      <c r="G15" s="20">
        <f>C15-E15</f>
        <v>6555563</v>
      </c>
      <c r="H15" s="21"/>
      <c r="I15" s="22">
        <f t="shared" si="2"/>
        <v>0</v>
      </c>
      <c r="J15" s="23"/>
    </row>
    <row r="16" spans="1:10" s="8" customFormat="1" ht="18" customHeight="1">
      <c r="A16" s="18" t="s">
        <v>33</v>
      </c>
      <c r="B16" s="14"/>
      <c r="C16" s="15">
        <v>104903486</v>
      </c>
      <c r="D16" s="19"/>
      <c r="E16" s="15">
        <v>128944000</v>
      </c>
      <c r="F16" s="19"/>
      <c r="G16" s="20">
        <f aca="true" t="shared" si="3" ref="G16:G21">C16-E16</f>
        <v>-24040514</v>
      </c>
      <c r="H16" s="21"/>
      <c r="I16" s="28">
        <f t="shared" si="2"/>
        <v>-18.644150949249287</v>
      </c>
      <c r="J16" s="29"/>
    </row>
    <row r="17" spans="1:10" s="8" customFormat="1" ht="18" customHeight="1">
      <c r="A17" s="18" t="s">
        <v>35</v>
      </c>
      <c r="B17" s="14"/>
      <c r="C17" s="15">
        <v>2662847924</v>
      </c>
      <c r="D17" s="19"/>
      <c r="E17" s="15">
        <v>1092241000</v>
      </c>
      <c r="F17" s="19"/>
      <c r="G17" s="20">
        <f t="shared" si="3"/>
        <v>1570606924</v>
      </c>
      <c r="H17" s="21"/>
      <c r="I17" s="28">
        <f>IF(E17=0,0,(G17/E17)*100)</f>
        <v>143.7967375332001</v>
      </c>
      <c r="J17" s="29"/>
    </row>
    <row r="18" spans="1:10" s="8" customFormat="1" ht="18" customHeight="1">
      <c r="A18" s="18" t="s">
        <v>39</v>
      </c>
      <c r="B18" s="14"/>
      <c r="C18" s="15">
        <v>23503076832</v>
      </c>
      <c r="D18" s="19"/>
      <c r="E18" s="15"/>
      <c r="F18" s="19"/>
      <c r="G18" s="20">
        <f>C18-E18</f>
        <v>23503076832</v>
      </c>
      <c r="H18" s="21"/>
      <c r="I18" s="22">
        <f>IF(E18=0,0,(G18/E18)*100)</f>
        <v>0</v>
      </c>
      <c r="J18" s="23"/>
    </row>
    <row r="19" spans="1:10" s="8" customFormat="1" ht="18" customHeight="1">
      <c r="A19" s="18" t="s">
        <v>34</v>
      </c>
      <c r="B19" s="14"/>
      <c r="C19" s="15">
        <v>454106001</v>
      </c>
      <c r="D19" s="19"/>
      <c r="E19" s="15">
        <v>488887000</v>
      </c>
      <c r="F19" s="19"/>
      <c r="G19" s="20">
        <f t="shared" si="3"/>
        <v>-34780999</v>
      </c>
      <c r="H19" s="21"/>
      <c r="I19" s="28">
        <f t="shared" si="2"/>
        <v>-7.11432273715603</v>
      </c>
      <c r="J19" s="29"/>
    </row>
    <row r="20" spans="1:10" s="8" customFormat="1" ht="18" customHeight="1">
      <c r="A20" s="18" t="s">
        <v>36</v>
      </c>
      <c r="B20" s="14"/>
      <c r="C20" s="15">
        <v>255</v>
      </c>
      <c r="D20" s="19"/>
      <c r="E20" s="15"/>
      <c r="F20" s="19"/>
      <c r="G20" s="20">
        <f t="shared" si="3"/>
        <v>255</v>
      </c>
      <c r="H20" s="21"/>
      <c r="I20" s="22">
        <f t="shared" si="2"/>
        <v>0</v>
      </c>
      <c r="J20" s="23"/>
    </row>
    <row r="21" spans="1:10" ht="18" customHeight="1" thickBot="1">
      <c r="A21" s="24" t="s">
        <v>26</v>
      </c>
      <c r="B21" s="25"/>
      <c r="C21" s="26">
        <f>C7-C14</f>
        <v>28726519462</v>
      </c>
      <c r="D21" s="27"/>
      <c r="E21" s="26">
        <f>E7-E14</f>
        <v>13993759000</v>
      </c>
      <c r="F21" s="27"/>
      <c r="G21" s="26">
        <f t="shared" si="3"/>
        <v>14732760462</v>
      </c>
      <c r="H21" s="27"/>
      <c r="I21" s="16">
        <f t="shared" si="2"/>
        <v>105.28093603727204</v>
      </c>
      <c r="J21" s="17"/>
    </row>
    <row r="23" spans="1:10" ht="27.75">
      <c r="A23" s="86" t="str">
        <f>A1</f>
        <v>勞工退休基金（舊制）</v>
      </c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27.75">
      <c r="A24" s="86" t="s">
        <v>23</v>
      </c>
      <c r="B24" s="86"/>
      <c r="C24" s="86"/>
      <c r="D24" s="86"/>
      <c r="E24" s="86"/>
      <c r="F24" s="86"/>
      <c r="G24" s="86"/>
      <c r="H24" s="86"/>
      <c r="I24" s="86"/>
      <c r="J24" s="86"/>
    </row>
    <row r="25" spans="1:10" ht="15.75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2:10" ht="16.5" thickBot="1">
      <c r="B26" s="88" t="s">
        <v>41</v>
      </c>
      <c r="C26" s="88"/>
      <c r="D26" s="88"/>
      <c r="E26" s="88"/>
      <c r="F26" s="88"/>
      <c r="G26" s="88"/>
      <c r="H26" s="70" t="s">
        <v>1</v>
      </c>
      <c r="I26" s="70"/>
      <c r="J26" s="70"/>
    </row>
    <row r="27" spans="1:10" ht="24.75" customHeight="1">
      <c r="A27" s="1" t="s">
        <v>17</v>
      </c>
      <c r="B27" s="71" t="s">
        <v>24</v>
      </c>
      <c r="C27" s="72"/>
      <c r="D27" s="73" t="s">
        <v>18</v>
      </c>
      <c r="E27" s="74"/>
      <c r="F27" s="71" t="s">
        <v>7</v>
      </c>
      <c r="G27" s="72"/>
      <c r="H27" s="71" t="s">
        <v>4</v>
      </c>
      <c r="I27" s="75"/>
      <c r="J27" s="2" t="s">
        <v>18</v>
      </c>
    </row>
    <row r="28" spans="1:10" ht="18" customHeight="1">
      <c r="A28" s="4" t="s">
        <v>8</v>
      </c>
      <c r="B28" s="79">
        <f>SUM(B29:C38)</f>
        <v>917028431141</v>
      </c>
      <c r="C28" s="80"/>
      <c r="D28" s="81">
        <f aca="true" t="shared" si="4" ref="D28:D39">IF(B$28&gt;0,(B28/B$28)*100,0)</f>
        <v>100</v>
      </c>
      <c r="E28" s="82">
        <f>IF(D$6&gt;0,(D28/#REF!)*100,0)</f>
        <v>0</v>
      </c>
      <c r="F28" s="83" t="s">
        <v>10</v>
      </c>
      <c r="G28" s="84"/>
      <c r="H28" s="79">
        <f>SUM(H29:I33)</f>
        <v>18452041296</v>
      </c>
      <c r="I28" s="85"/>
      <c r="J28" s="11">
        <f>IF(H$39&gt;0,(H28/H$39)*100,0)</f>
        <v>2.01215585792049</v>
      </c>
    </row>
    <row r="29" spans="1:10" ht="18" customHeight="1">
      <c r="A29" s="6" t="s">
        <v>11</v>
      </c>
      <c r="B29" s="47">
        <v>772095869700</v>
      </c>
      <c r="C29" s="48"/>
      <c r="D29" s="65">
        <f t="shared" si="4"/>
        <v>84.19541243005196</v>
      </c>
      <c r="E29" s="66">
        <f>IF(D$6&gt;0,(D29/#REF!)*100,0)</f>
        <v>0</v>
      </c>
      <c r="F29" s="51" t="s">
        <v>12</v>
      </c>
      <c r="G29" s="52"/>
      <c r="H29" s="47">
        <v>8489569151</v>
      </c>
      <c r="I29" s="53"/>
      <c r="J29" s="10">
        <f aca="true" t="shared" si="5" ref="J29:J39">IF(H$39&gt;0,(H29/H$39)*100,0)</f>
        <v>0.9257694595615722</v>
      </c>
    </row>
    <row r="30" spans="1:10" ht="18" customHeight="1">
      <c r="A30" s="6" t="s">
        <v>19</v>
      </c>
      <c r="B30" s="47">
        <v>144928650246</v>
      </c>
      <c r="C30" s="48"/>
      <c r="D30" s="65">
        <f t="shared" si="4"/>
        <v>15.80416106245196</v>
      </c>
      <c r="E30" s="66">
        <f>IF(D$6&gt;0,(D30/#REF!)*100,0)</f>
        <v>0</v>
      </c>
      <c r="F30" s="51" t="s">
        <v>25</v>
      </c>
      <c r="G30" s="52"/>
      <c r="H30" s="47">
        <v>9962472145</v>
      </c>
      <c r="I30" s="53"/>
      <c r="J30" s="10">
        <f t="shared" si="5"/>
        <v>1.086386398358918</v>
      </c>
    </row>
    <row r="31" spans="1:10" ht="18" customHeight="1">
      <c r="A31" s="6" t="s">
        <v>20</v>
      </c>
      <c r="B31" s="47">
        <v>3911195</v>
      </c>
      <c r="C31" s="48"/>
      <c r="D31" s="67" t="s">
        <v>45</v>
      </c>
      <c r="E31" s="68"/>
      <c r="F31" s="69"/>
      <c r="G31" s="52"/>
      <c r="H31" s="47"/>
      <c r="I31" s="53"/>
      <c r="J31" s="3">
        <f t="shared" si="5"/>
        <v>0</v>
      </c>
    </row>
    <row r="32" spans="1:10" ht="18" customHeight="1">
      <c r="A32" s="6"/>
      <c r="B32" s="47"/>
      <c r="C32" s="48"/>
      <c r="D32" s="49"/>
      <c r="E32" s="50"/>
      <c r="F32" s="51"/>
      <c r="G32" s="52"/>
      <c r="H32" s="47"/>
      <c r="I32" s="53"/>
      <c r="J32" s="3">
        <f t="shared" si="5"/>
        <v>0</v>
      </c>
    </row>
    <row r="33" spans="1:10" ht="18" customHeight="1">
      <c r="A33" s="6"/>
      <c r="B33" s="47"/>
      <c r="C33" s="48"/>
      <c r="D33" s="49">
        <f t="shared" si="4"/>
        <v>0</v>
      </c>
      <c r="E33" s="50">
        <f>IF(D$6&gt;0,(D33/#REF!)*100,0)</f>
        <v>0</v>
      </c>
      <c r="F33" s="51"/>
      <c r="G33" s="52"/>
      <c r="H33" s="47"/>
      <c r="I33" s="53"/>
      <c r="J33" s="3">
        <f t="shared" si="5"/>
        <v>0</v>
      </c>
    </row>
    <row r="34" spans="1:10" ht="18" customHeight="1">
      <c r="A34" s="6"/>
      <c r="B34" s="47"/>
      <c r="C34" s="48"/>
      <c r="D34" s="49">
        <f t="shared" si="4"/>
        <v>0</v>
      </c>
      <c r="E34" s="50">
        <f>IF(D$6&gt;0,(D34/#REF!)*100,0)</f>
        <v>0</v>
      </c>
      <c r="F34" s="61" t="s">
        <v>22</v>
      </c>
      <c r="G34" s="62"/>
      <c r="H34" s="63">
        <f>SUM(H35:I38)</f>
        <v>898576389845</v>
      </c>
      <c r="I34" s="64"/>
      <c r="J34" s="11">
        <f>IF(H$39&gt;0,(H34/H$39)*100,0)</f>
        <v>97.98784414207951</v>
      </c>
    </row>
    <row r="35" spans="1:10" ht="18" customHeight="1">
      <c r="A35" s="6"/>
      <c r="B35" s="47"/>
      <c r="C35" s="48"/>
      <c r="D35" s="49">
        <f t="shared" si="4"/>
        <v>0</v>
      </c>
      <c r="E35" s="50">
        <f>IF(D$6&gt;0,(D35/#REF!)*100,0)</f>
        <v>0</v>
      </c>
      <c r="F35" s="51" t="s">
        <v>13</v>
      </c>
      <c r="G35" s="52"/>
      <c r="H35" s="47">
        <v>784389220117</v>
      </c>
      <c r="I35" s="53"/>
      <c r="J35" s="10">
        <f t="shared" si="5"/>
        <v>85.53597614645759</v>
      </c>
    </row>
    <row r="36" spans="1:10" ht="18" customHeight="1">
      <c r="A36" s="6"/>
      <c r="B36" s="47"/>
      <c r="C36" s="48"/>
      <c r="D36" s="49">
        <f t="shared" si="4"/>
        <v>0</v>
      </c>
      <c r="E36" s="50">
        <f>IF(D$6&gt;0,(D36/#REF!)*100,0)</f>
        <v>0</v>
      </c>
      <c r="F36" s="51" t="s">
        <v>43</v>
      </c>
      <c r="G36" s="52"/>
      <c r="H36" s="47">
        <v>114187169728</v>
      </c>
      <c r="I36" s="53"/>
      <c r="J36" s="10">
        <f>IF(H$39&gt;0,(H36/H$39)*100,0)</f>
        <v>12.451867995621923</v>
      </c>
    </row>
    <row r="37" spans="1:10" ht="18" customHeight="1">
      <c r="A37" s="6"/>
      <c r="B37" s="47"/>
      <c r="C37" s="48"/>
      <c r="D37" s="49">
        <f t="shared" si="4"/>
        <v>0</v>
      </c>
      <c r="E37" s="50">
        <f>IF(D$6&gt;0,(D37/#REF!)*100,0)</f>
        <v>0</v>
      </c>
      <c r="F37" s="51"/>
      <c r="G37" s="52"/>
      <c r="H37" s="47"/>
      <c r="I37" s="53"/>
      <c r="J37" s="3">
        <f t="shared" si="5"/>
        <v>0</v>
      </c>
    </row>
    <row r="38" spans="1:10" ht="18" customHeight="1">
      <c r="A38" s="6"/>
      <c r="B38" s="47"/>
      <c r="C38" s="48"/>
      <c r="D38" s="49">
        <f t="shared" si="4"/>
        <v>0</v>
      </c>
      <c r="E38" s="50">
        <f>IF(D$6&gt;0,(D38/#REF!)*100,0)</f>
        <v>0</v>
      </c>
      <c r="F38" s="51"/>
      <c r="G38" s="52"/>
      <c r="H38" s="47"/>
      <c r="I38" s="53"/>
      <c r="J38" s="3">
        <f t="shared" si="5"/>
        <v>0</v>
      </c>
    </row>
    <row r="39" spans="1:11" ht="18" customHeight="1" thickBot="1">
      <c r="A39" s="5" t="s">
        <v>9</v>
      </c>
      <c r="B39" s="54">
        <f>SUM(B29:C38)</f>
        <v>917028431141</v>
      </c>
      <c r="C39" s="55"/>
      <c r="D39" s="56">
        <f t="shared" si="4"/>
        <v>100</v>
      </c>
      <c r="E39" s="57">
        <f>IF(D$6&gt;0,(D39/#REF!)*100,0)</f>
        <v>0</v>
      </c>
      <c r="F39" s="58" t="s">
        <v>21</v>
      </c>
      <c r="G39" s="59"/>
      <c r="H39" s="54">
        <f>H28+H34</f>
        <v>917028431141</v>
      </c>
      <c r="I39" s="60"/>
      <c r="J39" s="12">
        <f t="shared" si="5"/>
        <v>100</v>
      </c>
      <c r="K39" s="13"/>
    </row>
    <row r="40" spans="1:10" s="7" customFormat="1" ht="19.5" customHeight="1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</row>
    <row r="41" spans="1:10" s="7" customFormat="1" ht="19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s="7" customFormat="1" ht="19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s="7" customFormat="1" ht="19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</row>
  </sheetData>
  <sheetProtection/>
  <mergeCells count="147">
    <mergeCell ref="I12:J12"/>
    <mergeCell ref="I15:J15"/>
    <mergeCell ref="A15:B15"/>
    <mergeCell ref="C15:D15"/>
    <mergeCell ref="E15:F15"/>
    <mergeCell ref="G15:H15"/>
    <mergeCell ref="A12:B12"/>
    <mergeCell ref="C12:D12"/>
    <mergeCell ref="E12:F12"/>
    <mergeCell ref="G12:H12"/>
    <mergeCell ref="I7:J7"/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G6:H6"/>
    <mergeCell ref="I6:J6"/>
    <mergeCell ref="B28:C28"/>
    <mergeCell ref="D28:E28"/>
    <mergeCell ref="F28:G28"/>
    <mergeCell ref="H28:I28"/>
    <mergeCell ref="A23:J23"/>
    <mergeCell ref="A24:J24"/>
    <mergeCell ref="A25:J25"/>
    <mergeCell ref="B26:G26"/>
    <mergeCell ref="B29:C29"/>
    <mergeCell ref="D29:E29"/>
    <mergeCell ref="F29:G29"/>
    <mergeCell ref="H29:I29"/>
    <mergeCell ref="H26:J26"/>
    <mergeCell ref="B27:C27"/>
    <mergeCell ref="D27:E27"/>
    <mergeCell ref="F27:G27"/>
    <mergeCell ref="H27:I27"/>
    <mergeCell ref="B31:C31"/>
    <mergeCell ref="D31:E31"/>
    <mergeCell ref="F31:G31"/>
    <mergeCell ref="H31:I31"/>
    <mergeCell ref="B30:C30"/>
    <mergeCell ref="D30:E30"/>
    <mergeCell ref="F30:G30"/>
    <mergeCell ref="H30:I30"/>
    <mergeCell ref="B33:C33"/>
    <mergeCell ref="D33:E33"/>
    <mergeCell ref="F33:G33"/>
    <mergeCell ref="H33:I33"/>
    <mergeCell ref="B32:C32"/>
    <mergeCell ref="D32:E32"/>
    <mergeCell ref="F32:G32"/>
    <mergeCell ref="H32:I32"/>
    <mergeCell ref="B35:C35"/>
    <mergeCell ref="D35:E35"/>
    <mergeCell ref="F35:G35"/>
    <mergeCell ref="H35:I35"/>
    <mergeCell ref="B34:C34"/>
    <mergeCell ref="D34:E34"/>
    <mergeCell ref="F34:G34"/>
    <mergeCell ref="H34:I34"/>
    <mergeCell ref="A42:J42"/>
    <mergeCell ref="A43:J43"/>
    <mergeCell ref="B37:C37"/>
    <mergeCell ref="D37:E37"/>
    <mergeCell ref="F37:G37"/>
    <mergeCell ref="H37:I37"/>
    <mergeCell ref="B36:C36"/>
    <mergeCell ref="D36:E36"/>
    <mergeCell ref="F36:G36"/>
    <mergeCell ref="H36:I36"/>
    <mergeCell ref="F38:G38"/>
    <mergeCell ref="H38:I38"/>
    <mergeCell ref="B39:C39"/>
    <mergeCell ref="D39:E39"/>
    <mergeCell ref="F39:G39"/>
    <mergeCell ref="H39:I39"/>
    <mergeCell ref="A7:B7"/>
    <mergeCell ref="C7:D7"/>
    <mergeCell ref="E7:F7"/>
    <mergeCell ref="G7:H7"/>
    <mergeCell ref="G9:H9"/>
    <mergeCell ref="I8:J8"/>
    <mergeCell ref="A40:J40"/>
    <mergeCell ref="A41:J41"/>
    <mergeCell ref="A8:B8"/>
    <mergeCell ref="C8:D8"/>
    <mergeCell ref="E8:F8"/>
    <mergeCell ref="G8:H8"/>
    <mergeCell ref="B38:C38"/>
    <mergeCell ref="D38:E38"/>
    <mergeCell ref="I13:J13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A13:B13"/>
    <mergeCell ref="C13:D13"/>
    <mergeCell ref="E13:F13"/>
    <mergeCell ref="G13:H13"/>
    <mergeCell ref="I14:J14"/>
    <mergeCell ref="A16:B16"/>
    <mergeCell ref="C16:D16"/>
    <mergeCell ref="E16:F16"/>
    <mergeCell ref="G16:H16"/>
    <mergeCell ref="I16:J16"/>
    <mergeCell ref="A14:B14"/>
    <mergeCell ref="C14:D14"/>
    <mergeCell ref="E14:F14"/>
    <mergeCell ref="G14:H14"/>
    <mergeCell ref="I19:J19"/>
    <mergeCell ref="A17:B17"/>
    <mergeCell ref="C17:D17"/>
    <mergeCell ref="E17:F17"/>
    <mergeCell ref="G17:H17"/>
    <mergeCell ref="I17:J17"/>
    <mergeCell ref="A19:B19"/>
    <mergeCell ref="C19:D19"/>
    <mergeCell ref="E19:F19"/>
    <mergeCell ref="G19:H19"/>
    <mergeCell ref="I11:J11"/>
    <mergeCell ref="A20:B20"/>
    <mergeCell ref="C20:D20"/>
    <mergeCell ref="E20:F20"/>
    <mergeCell ref="G20:H20"/>
    <mergeCell ref="I20:J20"/>
    <mergeCell ref="A11:B11"/>
    <mergeCell ref="C11:D11"/>
    <mergeCell ref="E11:F11"/>
    <mergeCell ref="G11:H11"/>
    <mergeCell ref="I21:J21"/>
    <mergeCell ref="A18:B18"/>
    <mergeCell ref="C18:D18"/>
    <mergeCell ref="E18:F18"/>
    <mergeCell ref="G18:H18"/>
    <mergeCell ref="I18:J18"/>
    <mergeCell ref="A21:B21"/>
    <mergeCell ref="C21:D21"/>
    <mergeCell ref="E21:F21"/>
    <mergeCell ref="G21:H2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2017-08-15T08:59:17Z</cp:lastPrinted>
  <dcterms:created xsi:type="dcterms:W3CDTF">2011-07-14T01:07:44Z</dcterms:created>
  <dcterms:modified xsi:type="dcterms:W3CDTF">2017-08-15T08:59:43Z</dcterms:modified>
  <cp:category/>
  <cp:version/>
  <cp:contentType/>
  <cp:contentStatus/>
</cp:coreProperties>
</file>