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勞工退休基金（新制）" sheetId="1" r:id="rId1"/>
  </sheets>
  <definedNames>
    <definedName name="_xlnm.Print_Area" localSheetId="0">'勞工退休基金（新制）'!$A$1:$J$40</definedName>
  </definedNames>
  <calcPr fullCalcOnLoad="1"/>
</workbook>
</file>

<file path=xl/sharedStrings.xml><?xml version="1.0" encoding="utf-8"?>
<sst xmlns="http://schemas.openxmlformats.org/spreadsheetml/2006/main" count="51" uniqueCount="47">
  <si>
    <t>收支餘絀結算表</t>
  </si>
  <si>
    <t>單位：新臺幣元</t>
  </si>
  <si>
    <t>科　　　　目</t>
  </si>
  <si>
    <t>％</t>
  </si>
  <si>
    <t>金　　　　額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</si>
  <si>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</si>
  <si>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金　　　　額</t>
  </si>
  <si>
    <t>科　　目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</si>
  <si>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</si>
  <si>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</si>
  <si>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流動負債</t>
  </si>
  <si>
    <t>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</si>
  <si>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</si>
  <si>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</si>
  <si>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</si>
  <si>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科　　　　目</t>
  </si>
  <si>
    <t>％</t>
  </si>
  <si>
    <t>長期投資</t>
  </si>
  <si>
    <t>其他負債</t>
  </si>
  <si>
    <t>其他資產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</si>
  <si>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</si>
  <si>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勞工退休基金（新制）</t>
  </si>
  <si>
    <t>比較增減（－）</t>
  </si>
  <si>
    <t>資 　　產</t>
  </si>
  <si>
    <t>合 　　計</t>
  </si>
  <si>
    <t xml:space="preserve">  總收入</t>
  </si>
  <si>
    <t>利息收入</t>
  </si>
  <si>
    <t xml:space="preserve">  總支出</t>
  </si>
  <si>
    <t>投資收益</t>
  </si>
  <si>
    <t>滯納金收入</t>
  </si>
  <si>
    <t>手續費收入</t>
  </si>
  <si>
    <t>手續費費用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</si>
  <si>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</si>
  <si>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投資評價利益</t>
  </si>
  <si>
    <t>兌換損失</t>
  </si>
  <si>
    <t>預付款項</t>
  </si>
  <si>
    <t>無形資產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</si>
  <si>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</si>
  <si>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</si>
  <si>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其他作業收入</t>
  </si>
  <si>
    <t>什項費用</t>
  </si>
  <si>
    <t>餘絀</t>
  </si>
  <si>
    <t>基金及餘絀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</si>
  <si>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)877,403,978</t>
    </r>
    <r>
      <rPr>
        <sz val="10"/>
        <rFont val="新細明體"/>
        <family val="1"/>
      </rPr>
      <t>元。</t>
    </r>
  </si>
  <si>
    <t>－</t>
  </si>
  <si>
    <t>－</t>
  </si>
  <si>
    <t>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</si>
</sst>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 &quot;_);_(@_)"/>
    <numFmt numFmtId="184" formatCode="_-* #,##0.00_-;\-\ #,##0.00_-;_-* &quot;-&quot;??_-;_-@_-"/>
    <numFmt numFmtId="185" formatCode="_(* #,##0.0_);_(&quot;－&quot;* #,##0.0_);_(* &quot;&quot;_);_(@_)"/>
    <numFmt numFmtId="186" formatCode="_-* #,##0.0_-;\-\ #,##0.0_-;_-* &quot;-&quot;??_-;_-@_-"/>
    <numFmt numFmtId="187" formatCode="_(* #,##0.0_);_(&quot;  &quot;* #,##0.0_);_(* &quot;&quot;_);_(@_)"/>
    <numFmt numFmtId="188" formatCode="_(* #,##0.00_);_(&quot;-&quot;\ #,##0.00_);_(* &quot;&quot;_);_(@_)"/>
  </numFmts>
  <fonts count="57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distributed" vertical="center" indent="1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0" xfId="0" applyFont="1" applyBorder="1" applyAlignment="1" applyProtection="1">
      <alignment horizontal="left" vertical="center"/>
      <protection/>
    </xf>
    <xf numFmtId="184" fontId="7" fillId="0" borderId="0" xfId="0" applyNumberFormat="1" applyFont="1" applyBorder="1" applyAlignment="1" applyProtection="1">
      <alignment horizontal="right" vertical="center"/>
      <protection/>
    </xf>
    <xf numFmtId="187" fontId="15" fillId="0" borderId="14" xfId="0" applyNumberFormat="1" applyFont="1" applyBorder="1" applyAlignment="1" applyProtection="1">
      <alignment horizontal="right" vertical="center"/>
      <protection locked="0"/>
    </xf>
    <xf numFmtId="187" fontId="15" fillId="0" borderId="0" xfId="0" applyNumberFormat="1" applyFont="1" applyBorder="1" applyAlignment="1" applyProtection="1">
      <alignment horizontal="right" vertical="center"/>
      <protection locked="0"/>
    </xf>
    <xf numFmtId="185" fontId="15" fillId="0" borderId="14" xfId="0" applyNumberFormat="1" applyFont="1" applyBorder="1" applyAlignment="1" applyProtection="1">
      <alignment horizontal="center" vertical="center"/>
      <protection/>
    </xf>
    <xf numFmtId="185" fontId="7" fillId="0" borderId="14" xfId="0" applyNumberFormat="1" applyFont="1" applyBorder="1" applyAlignment="1" applyProtection="1">
      <alignment horizontal="center" vertical="center"/>
      <protection/>
    </xf>
    <xf numFmtId="185" fontId="7" fillId="0" borderId="15" xfId="0" applyNumberFormat="1" applyFont="1" applyFill="1" applyBorder="1" applyAlignment="1" applyProtection="1">
      <alignment horizontal="center" vertical="center"/>
      <protection/>
    </xf>
    <xf numFmtId="185" fontId="13" fillId="0" borderId="14" xfId="0" applyNumberFormat="1" applyFont="1" applyBorder="1" applyAlignment="1" applyProtection="1">
      <alignment horizontal="right" vertical="center"/>
      <protection/>
    </xf>
    <xf numFmtId="185" fontId="22" fillId="0" borderId="14" xfId="0" applyNumberFormat="1" applyFont="1" applyBorder="1" applyAlignment="1" applyProtection="1">
      <alignment horizontal="right" vertical="center"/>
      <protection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84" fontId="15" fillId="0" borderId="14" xfId="0" applyNumberFormat="1" applyFont="1" applyBorder="1" applyAlignment="1" applyProtection="1">
      <alignment horizontal="right" vertical="center"/>
      <protection/>
    </xf>
    <xf numFmtId="184" fontId="15" fillId="0" borderId="12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84" fontId="15" fillId="0" borderId="14" xfId="0" applyNumberFormat="1" applyFont="1" applyBorder="1" applyAlignment="1" applyProtection="1">
      <alignment horizontal="right" vertical="center"/>
      <protection/>
    </xf>
    <xf numFmtId="184" fontId="15" fillId="0" borderId="12" xfId="0" applyNumberFormat="1" applyFont="1" applyBorder="1" applyAlignment="1" applyProtection="1">
      <alignment horizontal="right" vertical="center"/>
      <protection/>
    </xf>
    <xf numFmtId="187" fontId="15" fillId="0" borderId="14" xfId="0" applyNumberFormat="1" applyFont="1" applyBorder="1" applyAlignment="1" applyProtection="1">
      <alignment horizontal="right" vertical="center" indent="1" readingOrder="2"/>
      <protection/>
    </xf>
    <xf numFmtId="187" fontId="15" fillId="0" borderId="0" xfId="0" applyNumberFormat="1" applyFont="1" applyBorder="1" applyAlignment="1" applyProtection="1">
      <alignment horizontal="right" vertical="center" indent="1" readingOrder="2"/>
      <protection/>
    </xf>
    <xf numFmtId="187" fontId="7" fillId="0" borderId="14" xfId="0" applyNumberFormat="1" applyFont="1" applyBorder="1" applyAlignment="1" applyProtection="1">
      <alignment horizontal="right" vertical="center" indent="1" readingOrder="2"/>
      <protection/>
    </xf>
    <xf numFmtId="187" fontId="7" fillId="0" borderId="0" xfId="0" applyNumberFormat="1" applyFont="1" applyBorder="1" applyAlignment="1" applyProtection="1">
      <alignment horizontal="right" vertical="center" indent="1" readingOrder="2"/>
      <protection/>
    </xf>
    <xf numFmtId="184" fontId="7" fillId="0" borderId="14" xfId="0" applyNumberFormat="1" applyFont="1" applyBorder="1" applyAlignment="1" applyProtection="1">
      <alignment horizontal="center" vertical="center"/>
      <protection/>
    </xf>
    <xf numFmtId="184" fontId="7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87" fontId="7" fillId="0" borderId="15" xfId="0" applyNumberFormat="1" applyFont="1" applyBorder="1" applyAlignment="1" applyProtection="1">
      <alignment horizontal="right" vertical="center" indent="1" readingOrder="2"/>
      <protection/>
    </xf>
    <xf numFmtId="187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right" vertical="center"/>
      <protection/>
    </xf>
    <xf numFmtId="176" fontId="7" fillId="0" borderId="13" xfId="0" applyNumberFormat="1" applyFont="1" applyBorder="1" applyAlignment="1" applyProtection="1">
      <alignment horizontal="right" vertical="center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184" fontId="15" fillId="0" borderId="14" xfId="0" applyNumberFormat="1" applyFont="1" applyBorder="1" applyAlignment="1" applyProtection="1">
      <alignment horizontal="center" vertical="center"/>
      <protection/>
    </xf>
    <xf numFmtId="184" fontId="15" fillId="0" borderId="12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84" fontId="7" fillId="0" borderId="19" xfId="0" applyNumberFormat="1" applyFont="1" applyBorder="1" applyAlignment="1" applyProtection="1">
      <alignment horizontal="right" vertical="center"/>
      <protection/>
    </xf>
    <xf numFmtId="184" fontId="7" fillId="0" borderId="18" xfId="0" applyNumberFormat="1" applyFont="1" applyBorder="1" applyAlignment="1" applyProtection="1">
      <alignment horizontal="righ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85" fontId="7" fillId="0" borderId="15" xfId="0" applyNumberFormat="1" applyFont="1" applyBorder="1" applyAlignment="1" applyProtection="1">
      <alignment horizontal="center" vertical="center"/>
      <protection/>
    </xf>
    <xf numFmtId="185" fontId="7" fillId="0" borderId="13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85" fontId="15" fillId="0" borderId="14" xfId="0" applyNumberFormat="1" applyFont="1" applyBorder="1" applyAlignment="1" applyProtection="1">
      <alignment horizontal="center" vertical="center"/>
      <protection/>
    </xf>
    <xf numFmtId="185" fontId="15" fillId="0" borderId="12" xfId="0" applyNumberFormat="1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 quotePrefix="1">
      <alignment horizontal="left" vertical="center"/>
      <protection locked="0"/>
    </xf>
    <xf numFmtId="188" fontId="15" fillId="0" borderId="12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7" fontId="7" fillId="0" borderId="19" xfId="0" applyNumberFormat="1" applyFont="1" applyBorder="1" applyAlignment="1" applyProtection="1">
      <alignment horizontal="right" vertical="center" indent="1" readingOrder="2"/>
      <protection/>
    </xf>
    <xf numFmtId="187" fontId="7" fillId="0" borderId="17" xfId="0" applyNumberFormat="1" applyFont="1" applyBorder="1" applyAlignment="1" applyProtection="1">
      <alignment horizontal="right" vertical="center" indent="1" readingOrder="2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85" fontId="7" fillId="0" borderId="19" xfId="0" applyNumberFormat="1" applyFont="1" applyBorder="1" applyAlignment="1" applyProtection="1">
      <alignment horizontal="center" vertical="center"/>
      <protection/>
    </xf>
    <xf numFmtId="185" fontId="7" fillId="0" borderId="18" xfId="0" applyNumberFormat="1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188" fontId="22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8">
      <selection activeCell="J28" sqref="J28"/>
    </sheetView>
  </sheetViews>
  <sheetFormatPr defaultColWidth="9.00390625" defaultRowHeight="16.5"/>
  <cols>
    <col min="1" max="1" width="16.375" style="0" customWidth="1"/>
    <col min="2" max="2" width="3.00390625" style="0" customWidth="1"/>
    <col min="3" max="3" width="14.50390625" style="0" customWidth="1"/>
    <col min="4" max="4" width="4.25390625" style="0" customWidth="1"/>
    <col min="5" max="5" width="3.50390625" style="0" customWidth="1"/>
    <col min="6" max="6" width="12.875" style="0" customWidth="1"/>
    <col min="7" max="7" width="4.00390625" style="0" customWidth="1"/>
    <col min="8" max="8" width="14.25390625" style="0" customWidth="1"/>
    <col min="9" max="9" width="3.125" style="0" customWidth="1"/>
    <col min="10" max="10" width="10.125" style="0" customWidth="1"/>
  </cols>
  <sheetData>
    <row r="1" spans="1:10" ht="27.75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7.7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6.5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2:10" ht="17.25" thickBot="1">
      <c r="B4" s="91" t="s">
        <v>37</v>
      </c>
      <c r="C4" s="91"/>
      <c r="D4" s="91"/>
      <c r="E4" s="91"/>
      <c r="F4" s="91"/>
      <c r="G4" s="91"/>
      <c r="H4" s="92" t="s">
        <v>1</v>
      </c>
      <c r="I4" s="92"/>
      <c r="J4" s="92"/>
    </row>
    <row r="5" spans="1:10" ht="18" customHeight="1">
      <c r="A5" s="98" t="s">
        <v>2</v>
      </c>
      <c r="B5" s="99"/>
      <c r="C5" s="102" t="s">
        <v>12</v>
      </c>
      <c r="D5" s="99"/>
      <c r="E5" s="102" t="s">
        <v>13</v>
      </c>
      <c r="F5" s="99"/>
      <c r="G5" s="80" t="s">
        <v>22</v>
      </c>
      <c r="H5" s="81"/>
      <c r="I5" s="81"/>
      <c r="J5" s="81"/>
    </row>
    <row r="6" spans="1:10" ht="18" customHeight="1">
      <c r="A6" s="100"/>
      <c r="B6" s="101"/>
      <c r="C6" s="103"/>
      <c r="D6" s="101"/>
      <c r="E6" s="103"/>
      <c r="F6" s="101"/>
      <c r="G6" s="104" t="s">
        <v>14</v>
      </c>
      <c r="H6" s="105"/>
      <c r="I6" s="104" t="s">
        <v>3</v>
      </c>
      <c r="J6" s="106"/>
    </row>
    <row r="7" spans="1:10" ht="18" customHeight="1">
      <c r="A7" s="54" t="s">
        <v>25</v>
      </c>
      <c r="B7" s="55"/>
      <c r="C7" s="56">
        <f>SUM(C8:D13)</f>
        <v>119074438928</v>
      </c>
      <c r="D7" s="57"/>
      <c r="E7" s="56">
        <f>SUM(E8:F13)</f>
        <v>37895175000</v>
      </c>
      <c r="F7" s="57"/>
      <c r="G7" s="58">
        <f aca="true" t="shared" si="0" ref="G7:G13">C7-E7</f>
        <v>81179263928</v>
      </c>
      <c r="H7" s="59"/>
      <c r="I7" s="82">
        <f>IF(E7=0,0,(G7/E7)*100)-0.01</f>
        <v>214.21058066231387</v>
      </c>
      <c r="J7" s="83"/>
    </row>
    <row r="8" spans="1:10" s="11" customFormat="1" ht="18" customHeight="1">
      <c r="A8" s="50" t="s">
        <v>26</v>
      </c>
      <c r="B8" s="51"/>
      <c r="C8" s="28">
        <v>4971464186</v>
      </c>
      <c r="D8" s="29"/>
      <c r="E8" s="28">
        <v>4307295000</v>
      </c>
      <c r="F8" s="29"/>
      <c r="G8" s="30">
        <f t="shared" si="0"/>
        <v>664169186</v>
      </c>
      <c r="H8" s="31"/>
      <c r="I8" s="32">
        <f>IF(E8=0,0,(G8/E8)*100)-0.01</f>
        <v>15.409635432446583</v>
      </c>
      <c r="J8" s="33"/>
    </row>
    <row r="9" spans="1:10" s="11" customFormat="1" ht="18" customHeight="1">
      <c r="A9" s="50" t="s">
        <v>30</v>
      </c>
      <c r="B9" s="51"/>
      <c r="C9" s="28">
        <v>16813487</v>
      </c>
      <c r="D9" s="29"/>
      <c r="E9" s="28">
        <v>0</v>
      </c>
      <c r="F9" s="29"/>
      <c r="G9" s="30">
        <f t="shared" si="0"/>
        <v>16813487</v>
      </c>
      <c r="H9" s="31"/>
      <c r="I9" s="32">
        <f>IF(E9=0,0,(G9/E9)*100)</f>
        <v>0</v>
      </c>
      <c r="J9" s="33"/>
    </row>
    <row r="10" spans="1:10" s="11" customFormat="1" ht="18" customHeight="1">
      <c r="A10" s="50" t="s">
        <v>28</v>
      </c>
      <c r="B10" s="51"/>
      <c r="C10" s="28">
        <v>37437248119</v>
      </c>
      <c r="D10" s="29"/>
      <c r="E10" s="28">
        <v>33305091000</v>
      </c>
      <c r="F10" s="29"/>
      <c r="G10" s="30">
        <f t="shared" si="0"/>
        <v>4132157119</v>
      </c>
      <c r="H10" s="31"/>
      <c r="I10" s="32">
        <f>IF(E10=0,0,(G10/E10)*100)-0.01</f>
        <v>12.396983421843826</v>
      </c>
      <c r="J10" s="33"/>
    </row>
    <row r="11" spans="1:10" s="11" customFormat="1" ht="18" customHeight="1">
      <c r="A11" s="50" t="s">
        <v>33</v>
      </c>
      <c r="B11" s="51"/>
      <c r="C11" s="28">
        <v>76317223599</v>
      </c>
      <c r="D11" s="29"/>
      <c r="E11" s="28"/>
      <c r="F11" s="29"/>
      <c r="G11" s="30">
        <f>C11-E11</f>
        <v>76317223599</v>
      </c>
      <c r="H11" s="31"/>
      <c r="I11" s="32"/>
      <c r="J11" s="33"/>
    </row>
    <row r="12" spans="1:10" s="11" customFormat="1" ht="18" customHeight="1">
      <c r="A12" s="50" t="s">
        <v>39</v>
      </c>
      <c r="B12" s="51"/>
      <c r="C12" s="28">
        <v>986731</v>
      </c>
      <c r="D12" s="29"/>
      <c r="E12" s="28"/>
      <c r="F12" s="29"/>
      <c r="G12" s="30">
        <f>C12-E12</f>
        <v>986731</v>
      </c>
      <c r="H12" s="31"/>
      <c r="I12" s="32"/>
      <c r="J12" s="33"/>
    </row>
    <row r="13" spans="1:10" s="11" customFormat="1" ht="18" customHeight="1">
      <c r="A13" s="50" t="s">
        <v>29</v>
      </c>
      <c r="B13" s="51"/>
      <c r="C13" s="28">
        <v>330702806</v>
      </c>
      <c r="D13" s="29"/>
      <c r="E13" s="28">
        <v>282789000</v>
      </c>
      <c r="F13" s="29"/>
      <c r="G13" s="30">
        <f t="shared" si="0"/>
        <v>47913806</v>
      </c>
      <c r="H13" s="31"/>
      <c r="I13" s="32">
        <f>IF(E13=0,0,(G13/E13)*100)+0.01</f>
        <v>16.953306139913508</v>
      </c>
      <c r="J13" s="33"/>
    </row>
    <row r="14" spans="1:10" s="11" customFormat="1" ht="18" customHeight="1" hidden="1">
      <c r="A14" s="9"/>
      <c r="B14" s="10"/>
      <c r="C14" s="23"/>
      <c r="D14" s="24"/>
      <c r="E14" s="23"/>
      <c r="F14" s="24"/>
      <c r="G14" s="25"/>
      <c r="H14" s="26"/>
      <c r="I14" s="16"/>
      <c r="J14" s="17"/>
    </row>
    <row r="15" spans="1:10" s="12" customFormat="1" ht="18" customHeight="1">
      <c r="A15" s="38" t="s">
        <v>27</v>
      </c>
      <c r="B15" s="39"/>
      <c r="C15" s="40">
        <f>SUM(C16:D19)</f>
        <v>54000061011</v>
      </c>
      <c r="D15" s="41"/>
      <c r="E15" s="40">
        <f>SUM(E16:F19)</f>
        <v>24394000</v>
      </c>
      <c r="F15" s="41"/>
      <c r="G15" s="36">
        <f>SUM(G16:H19)</f>
        <v>53975667011</v>
      </c>
      <c r="H15" s="37"/>
      <c r="I15" s="34">
        <f>IF(E15=0,0,(G15/E15)*100)</f>
        <v>221266.1597564975</v>
      </c>
      <c r="J15" s="35"/>
    </row>
    <row r="16" spans="1:10" s="11" customFormat="1" ht="18" customHeight="1">
      <c r="A16" s="50" t="s">
        <v>31</v>
      </c>
      <c r="B16" s="51"/>
      <c r="C16" s="28">
        <v>38784631</v>
      </c>
      <c r="D16" s="29"/>
      <c r="E16" s="28">
        <v>24394000</v>
      </c>
      <c r="F16" s="29"/>
      <c r="G16" s="30">
        <f>C16-E16</f>
        <v>14390631</v>
      </c>
      <c r="H16" s="31"/>
      <c r="I16" s="32">
        <f>IF(E16=0,0,(G16/E16)*100)+0.01</f>
        <v>59.002502254652775</v>
      </c>
      <c r="J16" s="33"/>
    </row>
    <row r="17" spans="1:10" s="11" customFormat="1" ht="18" customHeight="1">
      <c r="A17" s="50" t="s">
        <v>34</v>
      </c>
      <c r="B17" s="51"/>
      <c r="C17" s="28">
        <v>53961274162</v>
      </c>
      <c r="D17" s="29"/>
      <c r="E17" s="28"/>
      <c r="F17" s="29"/>
      <c r="G17" s="30">
        <f>C17-E17</f>
        <v>53961274162</v>
      </c>
      <c r="H17" s="31"/>
      <c r="I17" s="32"/>
      <c r="J17" s="33"/>
    </row>
    <row r="18" spans="1:10" s="11" customFormat="1" ht="18" customHeight="1">
      <c r="A18" s="50" t="s">
        <v>40</v>
      </c>
      <c r="B18" s="51"/>
      <c r="C18" s="28">
        <v>2218</v>
      </c>
      <c r="D18" s="29"/>
      <c r="E18" s="28"/>
      <c r="F18" s="29"/>
      <c r="G18" s="30">
        <f>C18-E18</f>
        <v>2218</v>
      </c>
      <c r="H18" s="31"/>
      <c r="I18" s="32"/>
      <c r="J18" s="33"/>
    </row>
    <row r="19" spans="1:10" s="11" customFormat="1" ht="18" customHeight="1">
      <c r="A19" s="50"/>
      <c r="B19" s="51"/>
      <c r="C19" s="28"/>
      <c r="D19" s="29"/>
      <c r="E19" s="28"/>
      <c r="F19" s="29"/>
      <c r="G19" s="52"/>
      <c r="H19" s="53"/>
      <c r="I19" s="32">
        <f>IF(E19=0,0,(G19/E19)*100)</f>
        <v>0</v>
      </c>
      <c r="J19" s="33"/>
    </row>
    <row r="20" spans="1:10" ht="18" customHeight="1" thickBot="1">
      <c r="A20" s="44" t="s">
        <v>32</v>
      </c>
      <c r="B20" s="45"/>
      <c r="C20" s="46">
        <f>C7-C15</f>
        <v>65074377917</v>
      </c>
      <c r="D20" s="47"/>
      <c r="E20" s="46">
        <f>E7-E15</f>
        <v>37870781000</v>
      </c>
      <c r="F20" s="47"/>
      <c r="G20" s="48">
        <f>C20-E20</f>
        <v>27203596917</v>
      </c>
      <c r="H20" s="49"/>
      <c r="I20" s="42">
        <f>IF(E20=0,0,(G20/E20)*100)</f>
        <v>71.83267996770385</v>
      </c>
      <c r="J20" s="43"/>
    </row>
    <row r="21" spans="1:10" ht="18" customHeight="1">
      <c r="A21" s="14"/>
      <c r="B21" s="8"/>
      <c r="C21" s="15"/>
      <c r="D21" s="15"/>
      <c r="E21" s="15"/>
      <c r="F21" s="15"/>
      <c r="G21" s="15"/>
      <c r="H21" s="15"/>
      <c r="I21" s="13"/>
      <c r="J21" s="13"/>
    </row>
    <row r="23" spans="1:10" ht="27.75">
      <c r="A23" s="96" t="str">
        <f>A1</f>
        <v>勞工退休基金（新制）</v>
      </c>
      <c r="B23" s="96"/>
      <c r="C23" s="96"/>
      <c r="D23" s="96"/>
      <c r="E23" s="96"/>
      <c r="F23" s="96"/>
      <c r="G23" s="96"/>
      <c r="H23" s="96"/>
      <c r="I23" s="96"/>
      <c r="J23" s="96"/>
    </row>
    <row r="24" spans="1:10" ht="27.75">
      <c r="A24" s="96" t="s">
        <v>5</v>
      </c>
      <c r="B24" s="96"/>
      <c r="C24" s="96"/>
      <c r="D24" s="96"/>
      <c r="E24" s="96"/>
      <c r="F24" s="96"/>
      <c r="G24" s="96"/>
      <c r="H24" s="96"/>
      <c r="I24" s="96"/>
      <c r="J24" s="96"/>
    </row>
    <row r="25" spans="1:10" ht="16.5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2:10" ht="17.25" thickBot="1">
      <c r="B26" s="91" t="s">
        <v>38</v>
      </c>
      <c r="C26" s="91"/>
      <c r="D26" s="91"/>
      <c r="E26" s="91"/>
      <c r="F26" s="91"/>
      <c r="G26" s="91"/>
      <c r="H26" s="92" t="s">
        <v>1</v>
      </c>
      <c r="I26" s="92"/>
      <c r="J26" s="92"/>
    </row>
    <row r="27" spans="1:10" ht="24.75" customHeight="1">
      <c r="A27" s="1" t="s">
        <v>15</v>
      </c>
      <c r="B27" s="80" t="s">
        <v>6</v>
      </c>
      <c r="C27" s="93"/>
      <c r="D27" s="94" t="s">
        <v>16</v>
      </c>
      <c r="E27" s="95"/>
      <c r="F27" s="80" t="s">
        <v>7</v>
      </c>
      <c r="G27" s="93"/>
      <c r="H27" s="80" t="s">
        <v>4</v>
      </c>
      <c r="I27" s="81"/>
      <c r="J27" s="2" t="s">
        <v>16</v>
      </c>
    </row>
    <row r="28" spans="1:10" ht="18" customHeight="1">
      <c r="A28" s="3" t="s">
        <v>23</v>
      </c>
      <c r="B28" s="84">
        <f>SUM(B29:C38)</f>
        <v>1913841518732</v>
      </c>
      <c r="C28" s="85"/>
      <c r="D28" s="86">
        <f aca="true" t="shared" si="1" ref="D28:D39">IF(B$28&gt;0,(B28/B$28)*100,0)</f>
        <v>100</v>
      </c>
      <c r="E28" s="87">
        <f>IF(D$6&gt;0,(D28/#REF!)*100,0)</f>
        <v>0</v>
      </c>
      <c r="F28" s="88" t="s">
        <v>8</v>
      </c>
      <c r="G28" s="89"/>
      <c r="H28" s="84">
        <f>SUM(H29:I33)</f>
        <v>889201888</v>
      </c>
      <c r="I28" s="90"/>
      <c r="J28" s="21" t="s">
        <v>46</v>
      </c>
    </row>
    <row r="29" spans="1:10" ht="18" customHeight="1">
      <c r="A29" s="5" t="s">
        <v>9</v>
      </c>
      <c r="B29" s="67">
        <v>1723215443925</v>
      </c>
      <c r="C29" s="68"/>
      <c r="D29" s="69">
        <f t="shared" si="1"/>
        <v>90.03961023202707</v>
      </c>
      <c r="E29" s="70">
        <f>IF(D$6&gt;0,(D29/#REF!)*100,0)</f>
        <v>0</v>
      </c>
      <c r="F29" s="71" t="s">
        <v>10</v>
      </c>
      <c r="G29" s="72"/>
      <c r="H29" s="67">
        <v>861657762</v>
      </c>
      <c r="I29" s="73"/>
      <c r="J29" s="22" t="s">
        <v>45</v>
      </c>
    </row>
    <row r="30" spans="1:10" ht="18" customHeight="1">
      <c r="A30" s="5" t="s">
        <v>35</v>
      </c>
      <c r="B30" s="67">
        <v>87061387</v>
      </c>
      <c r="C30" s="68"/>
      <c r="D30" s="110" t="s">
        <v>44</v>
      </c>
      <c r="E30" s="79"/>
      <c r="F30" s="71" t="s">
        <v>18</v>
      </c>
      <c r="G30" s="72"/>
      <c r="H30" s="67">
        <v>27544126</v>
      </c>
      <c r="I30" s="73"/>
      <c r="J30" s="22" t="s">
        <v>45</v>
      </c>
    </row>
    <row r="31" spans="1:10" ht="18" customHeight="1">
      <c r="A31" s="5" t="s">
        <v>17</v>
      </c>
      <c r="B31" s="67">
        <v>187577435979</v>
      </c>
      <c r="C31" s="68"/>
      <c r="D31" s="69">
        <f t="shared" si="1"/>
        <v>9.801095552743464</v>
      </c>
      <c r="E31" s="70">
        <f>IF(D$6&gt;0,(D31/#REF!)*100,0)</f>
        <v>0</v>
      </c>
      <c r="F31" s="78"/>
      <c r="G31" s="72"/>
      <c r="H31" s="67"/>
      <c r="I31" s="73"/>
      <c r="J31" s="18">
        <f aca="true" t="shared" si="2" ref="J31:J39">IF(H$39&gt;0,(H31/H$39)*100,0)</f>
        <v>0</v>
      </c>
    </row>
    <row r="32" spans="1:10" ht="18" customHeight="1">
      <c r="A32" s="5" t="s">
        <v>36</v>
      </c>
      <c r="B32" s="67">
        <v>3973371</v>
      </c>
      <c r="C32" s="68"/>
      <c r="D32" s="110" t="s">
        <v>44</v>
      </c>
      <c r="E32" s="79"/>
      <c r="F32" s="71"/>
      <c r="G32" s="72"/>
      <c r="H32" s="67"/>
      <c r="I32" s="73"/>
      <c r="J32" s="18">
        <f t="shared" si="2"/>
        <v>0</v>
      </c>
    </row>
    <row r="33" spans="1:10" ht="18" customHeight="1">
      <c r="A33" s="5" t="s">
        <v>19</v>
      </c>
      <c r="B33" s="67">
        <v>2957604070</v>
      </c>
      <c r="C33" s="68"/>
      <c r="D33" s="69">
        <f>IF(B$28&gt;0,(B33/B$28)*100,0)</f>
        <v>0.1545375644248504</v>
      </c>
      <c r="E33" s="70">
        <f>IF(D$6&gt;0,(D33/#REF!)*100,0)</f>
        <v>0</v>
      </c>
      <c r="F33" s="71"/>
      <c r="G33" s="72"/>
      <c r="H33" s="67"/>
      <c r="I33" s="73"/>
      <c r="J33" s="18">
        <f t="shared" si="2"/>
        <v>0</v>
      </c>
    </row>
    <row r="34" spans="1:10" ht="18" customHeight="1">
      <c r="A34" s="6"/>
      <c r="B34" s="67"/>
      <c r="C34" s="68"/>
      <c r="D34" s="69">
        <f t="shared" si="1"/>
        <v>0</v>
      </c>
      <c r="E34" s="70">
        <f>IF(D$6&gt;0,(D34/#REF!)*100,0)</f>
        <v>0</v>
      </c>
      <c r="F34" s="74" t="s">
        <v>42</v>
      </c>
      <c r="G34" s="75"/>
      <c r="H34" s="76">
        <f>SUM(H35:I38)</f>
        <v>1912952316844</v>
      </c>
      <c r="I34" s="77"/>
      <c r="J34" s="19">
        <f t="shared" si="2"/>
        <v>99.9535383740348</v>
      </c>
    </row>
    <row r="35" spans="1:10" ht="18" customHeight="1">
      <c r="A35" s="5"/>
      <c r="B35" s="67"/>
      <c r="C35" s="68"/>
      <c r="D35" s="69">
        <f t="shared" si="1"/>
        <v>0</v>
      </c>
      <c r="E35" s="70">
        <f>IF(D$6&gt;0,(D35/#REF!)*100,0)</f>
        <v>0</v>
      </c>
      <c r="F35" s="71" t="s">
        <v>11</v>
      </c>
      <c r="G35" s="72"/>
      <c r="H35" s="67">
        <v>1844589156055</v>
      </c>
      <c r="I35" s="73"/>
      <c r="J35" s="18">
        <f t="shared" si="2"/>
        <v>96.38149961743527</v>
      </c>
    </row>
    <row r="36" spans="1:10" ht="18" customHeight="1">
      <c r="A36" s="5"/>
      <c r="B36" s="67"/>
      <c r="C36" s="68"/>
      <c r="D36" s="69">
        <f t="shared" si="1"/>
        <v>0</v>
      </c>
      <c r="E36" s="70">
        <f>IF(D$6&gt;0,(D36/#REF!)*100,0)</f>
        <v>0</v>
      </c>
      <c r="F36" s="71" t="s">
        <v>41</v>
      </c>
      <c r="G36" s="72"/>
      <c r="H36" s="67">
        <v>68363160789</v>
      </c>
      <c r="I36" s="73"/>
      <c r="J36" s="18">
        <f>IF(H$39&gt;0,(H36/H$39)*100,0)</f>
        <v>3.572038756599525</v>
      </c>
    </row>
    <row r="37" spans="1:10" ht="18" customHeight="1">
      <c r="A37" s="5"/>
      <c r="B37" s="67"/>
      <c r="C37" s="68"/>
      <c r="D37" s="69">
        <f t="shared" si="1"/>
        <v>0</v>
      </c>
      <c r="E37" s="70">
        <f>IF(D$6&gt;0,(D37/#REF!)*100,0)</f>
        <v>0</v>
      </c>
      <c r="F37" s="71"/>
      <c r="G37" s="72"/>
      <c r="H37" s="67"/>
      <c r="I37" s="73"/>
      <c r="J37" s="18">
        <f t="shared" si="2"/>
        <v>0</v>
      </c>
    </row>
    <row r="38" spans="1:10" ht="18" customHeight="1">
      <c r="A38" s="5"/>
      <c r="B38" s="67"/>
      <c r="C38" s="68"/>
      <c r="D38" s="69">
        <f t="shared" si="1"/>
        <v>0</v>
      </c>
      <c r="E38" s="70">
        <f>IF(D$6&gt;0,(D38/#REF!)*100,0)</f>
        <v>0</v>
      </c>
      <c r="F38" s="71"/>
      <c r="G38" s="72"/>
      <c r="H38" s="67"/>
      <c r="I38" s="73"/>
      <c r="J38" s="18">
        <f t="shared" si="2"/>
        <v>0</v>
      </c>
    </row>
    <row r="39" spans="1:10" ht="18" customHeight="1" thickBot="1">
      <c r="A39" s="4" t="s">
        <v>24</v>
      </c>
      <c r="B39" s="60">
        <f>SUM(B29:C38)</f>
        <v>1913841518732</v>
      </c>
      <c r="C39" s="61"/>
      <c r="D39" s="62">
        <f t="shared" si="1"/>
        <v>100</v>
      </c>
      <c r="E39" s="63">
        <f>IF(D$6&gt;0,(D39/#REF!)*100,0)</f>
        <v>0</v>
      </c>
      <c r="F39" s="64" t="s">
        <v>20</v>
      </c>
      <c r="G39" s="65"/>
      <c r="H39" s="60">
        <f>H28+H34</f>
        <v>1913841518732</v>
      </c>
      <c r="I39" s="66"/>
      <c r="J39" s="20">
        <f t="shared" si="2"/>
        <v>100</v>
      </c>
    </row>
    <row r="40" spans="1:10" s="7" customFormat="1" ht="19.5" customHeight="1">
      <c r="A40" s="107" t="s">
        <v>43</v>
      </c>
      <c r="B40" s="108"/>
      <c r="C40" s="108"/>
      <c r="D40" s="108"/>
      <c r="E40" s="108"/>
      <c r="F40" s="108"/>
      <c r="G40" s="108"/>
      <c r="H40" s="108"/>
      <c r="I40" s="108"/>
      <c r="J40" s="108"/>
    </row>
    <row r="41" spans="1:10" s="7" customFormat="1" ht="19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s="7" customFormat="1" ht="19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s="7" customFormat="1" ht="19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</row>
  </sheetData>
  <sheetProtection/>
  <mergeCells count="134">
    <mergeCell ref="A40:J40"/>
    <mergeCell ref="A1:J1"/>
    <mergeCell ref="A2:J2"/>
    <mergeCell ref="A3:J3"/>
    <mergeCell ref="B4:G4"/>
    <mergeCell ref="H4:J4"/>
    <mergeCell ref="A12:B12"/>
    <mergeCell ref="C12:D12"/>
    <mergeCell ref="E12:F12"/>
    <mergeCell ref="G12:H12"/>
    <mergeCell ref="I12:J12"/>
    <mergeCell ref="A23:J23"/>
    <mergeCell ref="A24:J24"/>
    <mergeCell ref="A25:J25"/>
    <mergeCell ref="A5:B6"/>
    <mergeCell ref="C5:D6"/>
    <mergeCell ref="E5:F6"/>
    <mergeCell ref="G5:J5"/>
    <mergeCell ref="G6:H6"/>
    <mergeCell ref="I6:J6"/>
    <mergeCell ref="D28:E28"/>
    <mergeCell ref="F28:G28"/>
    <mergeCell ref="H28:I28"/>
    <mergeCell ref="B26:G26"/>
    <mergeCell ref="H26:J26"/>
    <mergeCell ref="B27:C27"/>
    <mergeCell ref="D27:E27"/>
    <mergeCell ref="F27:G27"/>
    <mergeCell ref="H27:I27"/>
    <mergeCell ref="F30:G30"/>
    <mergeCell ref="H30:I30"/>
    <mergeCell ref="B30:C30"/>
    <mergeCell ref="D30:E30"/>
    <mergeCell ref="B29:C29"/>
    <mergeCell ref="D29:E29"/>
    <mergeCell ref="F29:G29"/>
    <mergeCell ref="H29:I29"/>
    <mergeCell ref="B28:C28"/>
    <mergeCell ref="F32:G32"/>
    <mergeCell ref="H32:I32"/>
    <mergeCell ref="B33:C33"/>
    <mergeCell ref="D33:E33"/>
    <mergeCell ref="F31:G31"/>
    <mergeCell ref="H31:I31"/>
    <mergeCell ref="B32:C32"/>
    <mergeCell ref="D32:E32"/>
    <mergeCell ref="B31:C31"/>
    <mergeCell ref="D31:E31"/>
    <mergeCell ref="B35:C35"/>
    <mergeCell ref="D35:E35"/>
    <mergeCell ref="F33:G33"/>
    <mergeCell ref="H33:I33"/>
    <mergeCell ref="B34:C34"/>
    <mergeCell ref="D34:E34"/>
    <mergeCell ref="F34:G34"/>
    <mergeCell ref="H34:I34"/>
    <mergeCell ref="F35:G35"/>
    <mergeCell ref="H35:I35"/>
    <mergeCell ref="F36:G36"/>
    <mergeCell ref="H36:I36"/>
    <mergeCell ref="B37:C37"/>
    <mergeCell ref="D37:E37"/>
    <mergeCell ref="F37:G37"/>
    <mergeCell ref="H37:I37"/>
    <mergeCell ref="B36:C36"/>
    <mergeCell ref="D36:E36"/>
    <mergeCell ref="B39:C39"/>
    <mergeCell ref="D39:E39"/>
    <mergeCell ref="F39:G39"/>
    <mergeCell ref="H39:I39"/>
    <mergeCell ref="B38:C38"/>
    <mergeCell ref="D38:E38"/>
    <mergeCell ref="F38:G38"/>
    <mergeCell ref="H38:I38"/>
    <mergeCell ref="I8:J8"/>
    <mergeCell ref="A7:B7"/>
    <mergeCell ref="C7:D7"/>
    <mergeCell ref="E7:F7"/>
    <mergeCell ref="G7:H7"/>
    <mergeCell ref="A8:B8"/>
    <mergeCell ref="C8:D8"/>
    <mergeCell ref="E8:F8"/>
    <mergeCell ref="G8:H8"/>
    <mergeCell ref="I7:J7"/>
    <mergeCell ref="A13:B13"/>
    <mergeCell ref="C13:D13"/>
    <mergeCell ref="E13:F13"/>
    <mergeCell ref="G13:H13"/>
    <mergeCell ref="I13:J13"/>
    <mergeCell ref="A10:B10"/>
    <mergeCell ref="C10:D10"/>
    <mergeCell ref="E10:F10"/>
    <mergeCell ref="G10:H10"/>
    <mergeCell ref="I11:J11"/>
    <mergeCell ref="A18:B18"/>
    <mergeCell ref="C18:D18"/>
    <mergeCell ref="E18:F18"/>
    <mergeCell ref="G18:H18"/>
    <mergeCell ref="I9:J9"/>
    <mergeCell ref="A9:B9"/>
    <mergeCell ref="C9:D9"/>
    <mergeCell ref="E9:F9"/>
    <mergeCell ref="G9:H9"/>
    <mergeCell ref="I10:J10"/>
    <mergeCell ref="A17:B17"/>
    <mergeCell ref="C11:D11"/>
    <mergeCell ref="E11:F11"/>
    <mergeCell ref="A16:B16"/>
    <mergeCell ref="I18:J18"/>
    <mergeCell ref="A19:B19"/>
    <mergeCell ref="C19:D19"/>
    <mergeCell ref="E19:F19"/>
    <mergeCell ref="G19:H19"/>
    <mergeCell ref="I19:J19"/>
    <mergeCell ref="A15:B15"/>
    <mergeCell ref="C15:D15"/>
    <mergeCell ref="E15:F15"/>
    <mergeCell ref="G11:H11"/>
    <mergeCell ref="I20:J20"/>
    <mergeCell ref="A20:B20"/>
    <mergeCell ref="C20:D20"/>
    <mergeCell ref="E20:F20"/>
    <mergeCell ref="G20:H20"/>
    <mergeCell ref="A11:B11"/>
    <mergeCell ref="C17:D17"/>
    <mergeCell ref="E17:F17"/>
    <mergeCell ref="G17:H17"/>
    <mergeCell ref="I17:J17"/>
    <mergeCell ref="I15:J15"/>
    <mergeCell ref="G16:H16"/>
    <mergeCell ref="I16:J16"/>
    <mergeCell ref="G15:H15"/>
    <mergeCell ref="C16:D16"/>
    <mergeCell ref="E16:F16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林育珊</cp:lastModifiedBy>
  <cp:lastPrinted>2017-08-06T02:57:04Z</cp:lastPrinted>
  <dcterms:created xsi:type="dcterms:W3CDTF">2011-07-14T01:07:44Z</dcterms:created>
  <dcterms:modified xsi:type="dcterms:W3CDTF">2017-08-07T02:33:48Z</dcterms:modified>
  <cp:category/>
  <cp:version/>
  <cp:contentType/>
  <cp:contentStatus/>
</cp:coreProperties>
</file>