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04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  <definedName name="_xlnm.Print_Area" localSheetId="0">'餘絀表及撥補表'!$A$1:$H$47</definedName>
  </definedNames>
  <calcPr calcMode="manual" fullCalcOnLoad="1"/>
</workbook>
</file>

<file path=xl/sharedStrings.xml><?xml version="1.0" encoding="utf-8"?>
<sst xmlns="http://schemas.openxmlformats.org/spreadsheetml/2006/main" count="85" uniqueCount="68">
  <si>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</si>
  <si>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</si>
  <si>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</si>
  <si>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</si>
  <si>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</si>
  <si>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</si>
  <si>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</si>
  <si>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</si>
  <si>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</si>
  <si>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</si>
  <si>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</si>
  <si>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</si>
  <si>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</si>
  <si>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</si>
  <si>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</si>
  <si>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未分配賸餘</t>
  </si>
  <si>
    <t>本年度
決算數</t>
  </si>
  <si>
    <t>總收入</t>
  </si>
  <si>
    <t>本期賸餘（短絀－）</t>
  </si>
  <si>
    <t>本期賸餘</t>
  </si>
  <si>
    <t>前期未分配賸餘</t>
  </si>
  <si>
    <t>資　產</t>
  </si>
  <si>
    <t>合                 計</t>
  </si>
  <si>
    <t>負　債</t>
  </si>
  <si>
    <t>合 　　計</t>
  </si>
  <si>
    <t>中央公教人員急難救助基金收支餘絀決算表</t>
  </si>
  <si>
    <t>中央公教人員急難救助基金餘絀撥補決算表</t>
  </si>
  <si>
    <t>中央公教人員急難救助基金現金流量決算表</t>
  </si>
  <si>
    <t>流動資產</t>
  </si>
  <si>
    <t>投資、長期應收款、貸墊款及準備金</t>
  </si>
  <si>
    <t>流動負債</t>
  </si>
  <si>
    <t>淨值</t>
  </si>
  <si>
    <t>基金</t>
  </si>
  <si>
    <t>公積</t>
  </si>
  <si>
    <t>總支出</t>
  </si>
  <si>
    <t>本年度預算數</t>
  </si>
  <si>
    <t>本年度
預算數</t>
  </si>
  <si>
    <t>累積餘絀（－）</t>
  </si>
  <si>
    <t>固定資產</t>
  </si>
  <si>
    <t>無形資產</t>
  </si>
  <si>
    <t>投融資業務收入</t>
  </si>
  <si>
    <t>財務收入</t>
  </si>
  <si>
    <t>其他業務外收入</t>
  </si>
  <si>
    <t>投融資業務成本</t>
  </si>
  <si>
    <t>行銷及業務費用</t>
  </si>
  <si>
    <t>管理及總務費用</t>
  </si>
  <si>
    <t>-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</si>
  <si>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</si>
  <si>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</si>
  <si>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</si>
  <si>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</si>
  <si>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中央公教人員急難救助基金平衡表</t>
  </si>
  <si>
    <t>-</t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</si>
  <si>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</si>
  <si>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</si>
  <si>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</si>
  <si>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</si>
  <si>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</si>
  <si>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>減少投資、長期應收款、貸墊款及準備金</t>
  </si>
  <si>
    <t>增加投資、長期應收款、貸墊款及準備金</t>
  </si>
  <si>
    <t xml:space="preserve">  投資活動之淨現金流入（流出－）</t>
  </si>
  <si>
    <t>融資活動之現金流量</t>
  </si>
  <si>
    <t>減少短期債務、流動金融負債、其他負債及遞延貸項</t>
  </si>
  <si>
    <t xml:space="preserve"> 融資活動之淨現金流入（流出－）</t>
  </si>
  <si>
    <t>現金及約當現金之淨增（淨減－）</t>
  </si>
  <si>
    <t>期初現金及約當現金</t>
  </si>
  <si>
    <t>期末現金及約當現金</t>
  </si>
  <si>
    <t>分配之部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</si>
</sst>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#\-_);_(&quot;  &quot;* #,###\-_);_(* &quot;&quot;_);_(@_)"/>
    <numFmt numFmtId="183" formatCode="_(* ##,##0.00_);_(&quot;  &quot;* #,###\-_);_(* &quot;&quot;_);_(@_)"/>
    <numFmt numFmtId="184" formatCode="_(* ##,##0.00_);_(&quot;  &quot;* ##,##0.00_);_(* &quot;&quot;_);_(@_)"/>
    <numFmt numFmtId="185" formatCode="#,##0_ "/>
  </numFmts>
  <fonts count="37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6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3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3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6" fillId="0" borderId="0" xfId="0" applyFont="1" applyAlignment="1">
      <alignment horizontal="right" vertical="center"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181" fontId="9" fillId="0" borderId="19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left" vertical="center"/>
      <protection/>
    </xf>
    <xf numFmtId="181" fontId="23" fillId="0" borderId="13" xfId="0" applyNumberFormat="1" applyFont="1" applyBorder="1" applyAlignment="1" applyProtection="1">
      <alignment horizontal="right" vertical="center"/>
      <protection locked="0"/>
    </xf>
    <xf numFmtId="181" fontId="23" fillId="0" borderId="16" xfId="0" applyNumberFormat="1" applyFont="1" applyBorder="1" applyAlignment="1" applyProtection="1">
      <alignment horizontal="right" vertical="center"/>
      <protection locked="0"/>
    </xf>
    <xf numFmtId="181" fontId="23" fillId="0" borderId="13" xfId="0" applyNumberFormat="1" applyFont="1" applyBorder="1" applyAlignment="1" applyProtection="1">
      <alignment horizontal="right" vertical="center"/>
      <protection/>
    </xf>
    <xf numFmtId="181" fontId="23" fillId="0" borderId="16" xfId="0" applyNumberFormat="1" applyFont="1" applyBorder="1" applyAlignment="1" applyProtection="1">
      <alignment horizontal="right" vertical="center"/>
      <protection/>
    </xf>
    <xf numFmtId="178" fontId="23" fillId="0" borderId="13" xfId="0" applyNumberFormat="1" applyFont="1" applyBorder="1" applyAlignment="1" applyProtection="1">
      <alignment horizontal="right" vertical="center"/>
      <protection/>
    </xf>
    <xf numFmtId="178" fontId="2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0" fillId="0" borderId="16" xfId="0" applyFont="1" applyBorder="1" applyAlignment="1" applyProtection="1">
      <alignment horizontal="left" vertical="center"/>
      <protection/>
    </xf>
    <xf numFmtId="181" fontId="21" fillId="0" borderId="13" xfId="0" applyNumberFormat="1" applyFont="1" applyBorder="1" applyAlignment="1" applyProtection="1">
      <alignment horizontal="right" vertical="center"/>
      <protection/>
    </xf>
    <xf numFmtId="181" fontId="21" fillId="0" borderId="16" xfId="0" applyNumberFormat="1" applyFont="1" applyBorder="1" applyAlignment="1" applyProtection="1">
      <alignment horizontal="right" vertical="center"/>
      <protection/>
    </xf>
    <xf numFmtId="178" fontId="21" fillId="0" borderId="13" xfId="0" applyNumberFormat="1" applyFont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20" fillId="0" borderId="21" xfId="0" applyFont="1" applyBorder="1" applyAlignment="1" applyProtection="1">
      <alignment horizontal="left" vertical="center"/>
      <protection/>
    </xf>
    <xf numFmtId="181" fontId="21" fillId="0" borderId="16" xfId="0" applyNumberFormat="1" applyFont="1" applyBorder="1" applyAlignment="1" applyProtection="1">
      <alignment horizontal="center" vertical="center"/>
      <protection/>
    </xf>
    <xf numFmtId="181" fontId="21" fillId="0" borderId="22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21" fillId="0" borderId="13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181" fontId="21" fillId="0" borderId="12" xfId="0" applyNumberFormat="1" applyFont="1" applyBorder="1" applyAlignment="1" applyProtection="1">
      <alignment horizontal="righ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181" fontId="21" fillId="0" borderId="13" xfId="0" applyNumberFormat="1" applyFont="1" applyBorder="1" applyAlignment="1" applyProtection="1">
      <alignment horizontal="right" vertical="center"/>
      <protection/>
    </xf>
    <xf numFmtId="181" fontId="21" fillId="0" borderId="16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6" xfId="0" applyNumberFormat="1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81" fontId="23" fillId="0" borderId="13" xfId="0" applyNumberFormat="1" applyFont="1" applyBorder="1" applyAlignment="1" applyProtection="1">
      <alignment horizontal="right" vertical="center"/>
      <protection locked="0"/>
    </xf>
    <xf numFmtId="181" fontId="23" fillId="0" borderId="16" xfId="0" applyNumberFormat="1" applyFont="1" applyBorder="1" applyAlignment="1" applyProtection="1">
      <alignment horizontal="right" vertical="center"/>
      <protection locked="0"/>
    </xf>
    <xf numFmtId="181" fontId="23" fillId="0" borderId="13" xfId="0" applyNumberFormat="1" applyFont="1" applyBorder="1" applyAlignment="1" applyProtection="1">
      <alignment horizontal="right" vertical="center"/>
      <protection/>
    </xf>
    <xf numFmtId="181" fontId="23" fillId="0" borderId="16" xfId="0" applyNumberFormat="1" applyFont="1" applyBorder="1" applyAlignment="1" applyProtection="1">
      <alignment horizontal="right" vertical="center"/>
      <protection/>
    </xf>
    <xf numFmtId="178" fontId="23" fillId="0" borderId="13" xfId="0" applyNumberFormat="1" applyFont="1" applyBorder="1" applyAlignment="1" applyProtection="1">
      <alignment horizontal="right" vertical="center"/>
      <protection/>
    </xf>
    <xf numFmtId="178" fontId="23" fillId="0" borderId="0" xfId="0" applyNumberFormat="1" applyFont="1" applyBorder="1" applyAlignment="1" applyProtection="1">
      <alignment horizontal="right" vertical="center"/>
      <protection/>
    </xf>
    <xf numFmtId="0" fontId="22" fillId="0" borderId="21" xfId="0" applyFont="1" applyBorder="1" applyAlignment="1" applyProtection="1">
      <alignment horizontal="left" vertical="center"/>
      <protection/>
    </xf>
    <xf numFmtId="0" fontId="22" fillId="0" borderId="30" xfId="0" applyFont="1" applyBorder="1" applyAlignment="1" applyProtection="1">
      <alignment horizontal="left" vertical="center"/>
      <protection/>
    </xf>
    <xf numFmtId="181" fontId="23" fillId="0" borderId="14" xfId="0" applyNumberFormat="1" applyFont="1" applyBorder="1" applyAlignment="1" applyProtection="1">
      <alignment horizontal="right" vertical="center"/>
      <protection locked="0"/>
    </xf>
    <xf numFmtId="181" fontId="23" fillId="0" borderId="30" xfId="0" applyNumberFormat="1" applyFont="1" applyBorder="1" applyAlignment="1" applyProtection="1">
      <alignment horizontal="right" vertical="center"/>
      <protection locked="0"/>
    </xf>
    <xf numFmtId="181" fontId="23" fillId="0" borderId="14" xfId="0" applyNumberFormat="1" applyFont="1" applyBorder="1" applyAlignment="1" applyProtection="1">
      <alignment horizontal="right" vertical="center"/>
      <protection/>
    </xf>
    <xf numFmtId="181" fontId="23" fillId="0" borderId="30" xfId="0" applyNumberFormat="1" applyFont="1" applyBorder="1" applyAlignment="1" applyProtection="1">
      <alignment horizontal="right" vertical="center"/>
      <protection/>
    </xf>
    <xf numFmtId="178" fontId="23" fillId="0" borderId="14" xfId="0" applyNumberFormat="1" applyFont="1" applyBorder="1" applyAlignment="1" applyProtection="1">
      <alignment horizontal="right" vertical="center"/>
      <protection/>
    </xf>
    <xf numFmtId="178" fontId="23" fillId="0" borderId="21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horizontal="distributed" vertical="center" wrapText="1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20" fillId="0" borderId="26" xfId="0" applyFont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78" fontId="21" fillId="0" borderId="12" xfId="0" applyNumberFormat="1" applyFont="1" applyBorder="1" applyAlignment="1" applyProtection="1">
      <alignment horizontal="right" vertical="center"/>
      <protection/>
    </xf>
    <xf numFmtId="178" fontId="21" fillId="0" borderId="26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181" fontId="9" fillId="0" borderId="30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30" xfId="0" applyFont="1" applyBorder="1" applyAlignment="1" applyProtection="1">
      <alignment horizontal="distributed" vertical="center" indent="1"/>
      <protection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16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3" fillId="0" borderId="26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181" fontId="21" fillId="0" borderId="13" xfId="0" applyNumberFormat="1" applyFont="1" applyBorder="1" applyAlignment="1" applyProtection="1">
      <alignment horizontal="right" vertical="center"/>
      <protection locked="0"/>
    </xf>
    <xf numFmtId="181" fontId="21" fillId="0" borderId="16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94" t="s">
        <v>25</v>
      </c>
      <c r="B1" s="94"/>
      <c r="C1" s="94"/>
      <c r="D1" s="94"/>
      <c r="E1" s="94"/>
      <c r="F1" s="94"/>
      <c r="G1" s="94"/>
      <c r="H1" s="94"/>
    </row>
    <row r="2" spans="2:8" ht="17.25" customHeight="1">
      <c r="B2" s="100"/>
      <c r="C2" s="100"/>
      <c r="D2" s="100"/>
      <c r="E2" s="100"/>
      <c r="F2" s="100"/>
      <c r="G2" s="100"/>
      <c r="H2" s="100"/>
    </row>
    <row r="3" spans="2:8" ht="20.25" thickBot="1">
      <c r="B3" s="2"/>
      <c r="C3" s="87" t="s">
        <v>47</v>
      </c>
      <c r="D3" s="87"/>
      <c r="E3" s="87"/>
      <c r="F3" s="87"/>
      <c r="G3" s="87"/>
      <c r="H3" s="87"/>
    </row>
    <row r="4" spans="1:8" ht="18.75" customHeight="1">
      <c r="A4" s="88" t="s">
        <v>11</v>
      </c>
      <c r="B4" s="89"/>
      <c r="C4" s="95" t="s">
        <v>35</v>
      </c>
      <c r="D4" s="95"/>
      <c r="E4" s="95" t="s">
        <v>13</v>
      </c>
      <c r="F4" s="95"/>
      <c r="G4" s="95" t="s">
        <v>9</v>
      </c>
      <c r="H4" s="101"/>
    </row>
    <row r="5" spans="1:8" ht="18.75" customHeight="1">
      <c r="A5" s="90"/>
      <c r="B5" s="91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5.75" customHeight="1">
      <c r="A6" s="98" t="s">
        <v>17</v>
      </c>
      <c r="B6" s="99"/>
      <c r="C6" s="17">
        <f>SUM(C7:C9)</f>
        <v>2694000</v>
      </c>
      <c r="D6" s="18">
        <f aca="true" t="shared" si="0" ref="D6:D14">C6/C$6*100</f>
        <v>100</v>
      </c>
      <c r="E6" s="17">
        <f>SUM(E7:E9)</f>
        <v>2771548</v>
      </c>
      <c r="F6" s="18">
        <f aca="true" t="shared" si="1" ref="F6:F14">E6/E$6*100</f>
        <v>100</v>
      </c>
      <c r="G6" s="17">
        <f>SUM(G7:G9)</f>
        <v>77548</v>
      </c>
      <c r="H6" s="6">
        <f>IF(C6=0,0,ABS(G6/C6*100))</f>
        <v>2.8785449146250928</v>
      </c>
    </row>
    <row r="7" spans="1:8" ht="15.75" customHeight="1">
      <c r="A7" s="27"/>
      <c r="B7" s="14" t="s">
        <v>40</v>
      </c>
      <c r="C7" s="35">
        <v>520000</v>
      </c>
      <c r="D7" s="21">
        <f t="shared" si="0"/>
        <v>19.302152932442464</v>
      </c>
      <c r="E7" s="19">
        <v>395869</v>
      </c>
      <c r="F7" s="21">
        <f t="shared" si="1"/>
        <v>14.283317481782742</v>
      </c>
      <c r="G7" s="32">
        <f>E7-C7</f>
        <v>-124131</v>
      </c>
      <c r="H7" s="13">
        <f aca="true" t="shared" si="2" ref="H7:H14">IF(C7=0,0,ABS(G7/C7*100))</f>
        <v>23.871346153846154</v>
      </c>
    </row>
    <row r="8" spans="1:8" ht="15.75" customHeight="1">
      <c r="A8" s="27"/>
      <c r="B8" s="14" t="s">
        <v>41</v>
      </c>
      <c r="C8" s="35">
        <v>2174000</v>
      </c>
      <c r="D8" s="21">
        <f t="shared" si="0"/>
        <v>80.69784706755753</v>
      </c>
      <c r="E8" s="19">
        <v>2182923</v>
      </c>
      <c r="F8" s="37">
        <f t="shared" si="1"/>
        <v>78.76186881843648</v>
      </c>
      <c r="G8" s="32">
        <f>E8-C8</f>
        <v>8923</v>
      </c>
      <c r="H8" s="13">
        <f t="shared" si="2"/>
        <v>0.4104415823367066</v>
      </c>
    </row>
    <row r="9" spans="1:8" ht="15.75" customHeight="1">
      <c r="A9" s="27"/>
      <c r="B9" s="14" t="s">
        <v>42</v>
      </c>
      <c r="C9" s="35">
        <v>0</v>
      </c>
      <c r="D9" s="21">
        <f t="shared" si="0"/>
        <v>0</v>
      </c>
      <c r="E9" s="19">
        <v>192756</v>
      </c>
      <c r="F9" s="37">
        <f>E9/E$6*100+0.01</f>
        <v>6.964813699780772</v>
      </c>
      <c r="G9" s="32">
        <f>E9-C9</f>
        <v>192756</v>
      </c>
      <c r="H9" s="13">
        <f t="shared" si="2"/>
        <v>0</v>
      </c>
    </row>
    <row r="10" spans="1:8" ht="15.75" customHeight="1">
      <c r="A10" s="102" t="s">
        <v>34</v>
      </c>
      <c r="B10" s="103"/>
      <c r="C10" s="20">
        <f>SUM(C11:C13)</f>
        <v>1182000</v>
      </c>
      <c r="D10" s="36">
        <f t="shared" si="0"/>
        <v>43.87527839643652</v>
      </c>
      <c r="E10" s="20">
        <f>SUM(E11:E13)</f>
        <v>977178</v>
      </c>
      <c r="F10" s="36">
        <f t="shared" si="1"/>
        <v>35.25748065701911</v>
      </c>
      <c r="G10" s="20">
        <f>SUM(G11:G13)</f>
        <v>-204822</v>
      </c>
      <c r="H10" s="7">
        <f t="shared" si="2"/>
        <v>17.328426395939086</v>
      </c>
    </row>
    <row r="11" spans="1:8" ht="15.75" customHeight="1">
      <c r="A11" s="27"/>
      <c r="B11" s="14" t="s">
        <v>43</v>
      </c>
      <c r="C11" s="35">
        <v>366000</v>
      </c>
      <c r="D11" s="21">
        <f t="shared" si="0"/>
        <v>13.585746102449889</v>
      </c>
      <c r="E11" s="19">
        <v>284366</v>
      </c>
      <c r="F11" s="21">
        <f t="shared" si="1"/>
        <v>10.260186725974076</v>
      </c>
      <c r="G11" s="32">
        <f>E11-C11</f>
        <v>-81634</v>
      </c>
      <c r="H11" s="13">
        <f t="shared" si="2"/>
        <v>22.304371584699453</v>
      </c>
    </row>
    <row r="12" spans="1:8" ht="15.75" customHeight="1">
      <c r="A12" s="27"/>
      <c r="B12" s="14" t="s">
        <v>44</v>
      </c>
      <c r="C12" s="35">
        <v>716000</v>
      </c>
      <c r="D12" s="21">
        <f t="shared" si="0"/>
        <v>26.57757980697847</v>
      </c>
      <c r="E12" s="19">
        <v>676612</v>
      </c>
      <c r="F12" s="21">
        <f t="shared" si="1"/>
        <v>24.41278303677223</v>
      </c>
      <c r="G12" s="32">
        <f>E12-C12</f>
        <v>-39388</v>
      </c>
      <c r="H12" s="13">
        <f t="shared" si="2"/>
        <v>5.501117318435754</v>
      </c>
    </row>
    <row r="13" spans="1:8" ht="15.75" customHeight="1">
      <c r="A13" s="27"/>
      <c r="B13" s="14" t="s">
        <v>45</v>
      </c>
      <c r="C13" s="35">
        <v>100000</v>
      </c>
      <c r="D13" s="21">
        <f t="shared" si="0"/>
        <v>3.711952487008166</v>
      </c>
      <c r="E13" s="19">
        <v>16200</v>
      </c>
      <c r="F13" s="21">
        <f>E13/E$6*100+0.01</f>
        <v>0.5945108942728036</v>
      </c>
      <c r="G13" s="32">
        <f>E13-C13</f>
        <v>-83800</v>
      </c>
      <c r="H13" s="13">
        <f t="shared" si="2"/>
        <v>83.8</v>
      </c>
    </row>
    <row r="14" spans="1:8" ht="15.75" customHeight="1">
      <c r="A14" s="102" t="s">
        <v>18</v>
      </c>
      <c r="B14" s="103"/>
      <c r="C14" s="20">
        <f>C6-C10</f>
        <v>1512000</v>
      </c>
      <c r="D14" s="36">
        <f t="shared" si="0"/>
        <v>56.12472160356348</v>
      </c>
      <c r="E14" s="20">
        <f>E6-E10</f>
        <v>1794370</v>
      </c>
      <c r="F14" s="36">
        <f t="shared" si="1"/>
        <v>64.74251934298088</v>
      </c>
      <c r="G14" s="20">
        <f>G6-G10</f>
        <v>282370</v>
      </c>
      <c r="H14" s="7">
        <f t="shared" si="2"/>
        <v>18.67526455026455</v>
      </c>
    </row>
    <row r="15" spans="1:8" ht="15.75" customHeight="1">
      <c r="A15" s="45"/>
      <c r="B15" s="47"/>
      <c r="C15" s="20"/>
      <c r="D15" s="36"/>
      <c r="E15" s="20"/>
      <c r="F15" s="36"/>
      <c r="G15" s="20"/>
      <c r="H15" s="7"/>
    </row>
    <row r="16" spans="1:8" ht="15.75" customHeight="1">
      <c r="A16" s="45"/>
      <c r="B16" s="46"/>
      <c r="C16" s="20"/>
      <c r="D16" s="36"/>
      <c r="E16" s="20"/>
      <c r="F16" s="36"/>
      <c r="G16" s="20"/>
      <c r="H16" s="7"/>
    </row>
    <row r="17" spans="1:8" ht="15.75" customHeight="1">
      <c r="A17" s="45"/>
      <c r="B17" s="46"/>
      <c r="C17" s="20"/>
      <c r="D17" s="36"/>
      <c r="E17" s="20"/>
      <c r="F17" s="36"/>
      <c r="G17" s="20"/>
      <c r="H17" s="7"/>
    </row>
    <row r="18" spans="1:8" ht="15.75" customHeight="1">
      <c r="A18" s="45"/>
      <c r="B18" s="46"/>
      <c r="C18" s="20"/>
      <c r="D18" s="36"/>
      <c r="E18" s="20"/>
      <c r="F18" s="36"/>
      <c r="G18" s="20"/>
      <c r="H18" s="7"/>
    </row>
    <row r="19" spans="1:8" ht="15.75" customHeight="1">
      <c r="A19" s="45"/>
      <c r="B19" s="46"/>
      <c r="C19" s="20"/>
      <c r="D19" s="36"/>
      <c r="E19" s="20"/>
      <c r="F19" s="36"/>
      <c r="G19" s="20"/>
      <c r="H19" s="7"/>
    </row>
    <row r="20" spans="1:8" ht="15.75" customHeight="1">
      <c r="A20" s="45"/>
      <c r="B20" s="46"/>
      <c r="C20" s="20"/>
      <c r="D20" s="36"/>
      <c r="E20" s="20"/>
      <c r="F20" s="36"/>
      <c r="G20" s="20"/>
      <c r="H20" s="7"/>
    </row>
    <row r="21" spans="1:8" ht="15.75" customHeight="1">
      <c r="A21" s="45"/>
      <c r="B21" s="46"/>
      <c r="C21" s="20"/>
      <c r="D21" s="36"/>
      <c r="E21" s="20"/>
      <c r="F21" s="36"/>
      <c r="G21" s="20"/>
      <c r="H21" s="7"/>
    </row>
    <row r="22" spans="1:8" ht="15.75" customHeight="1">
      <c r="A22" s="27"/>
      <c r="B22" s="14"/>
      <c r="C22" s="35"/>
      <c r="D22" s="21">
        <v>0</v>
      </c>
      <c r="E22" s="19"/>
      <c r="F22" s="21">
        <v>0</v>
      </c>
      <c r="G22" s="32">
        <v>0</v>
      </c>
      <c r="H22" s="28">
        <v>0</v>
      </c>
    </row>
    <row r="23" spans="1:8" ht="15.75" customHeight="1" thickBot="1">
      <c r="A23" s="92"/>
      <c r="B23" s="93"/>
      <c r="C23" s="16"/>
      <c r="D23" s="16"/>
      <c r="E23" s="16"/>
      <c r="F23" s="16"/>
      <c r="G23" s="34"/>
      <c r="H23" s="8"/>
    </row>
    <row r="24" spans="2:8" ht="15.75" customHeight="1">
      <c r="B24" s="96"/>
      <c r="C24" s="96"/>
      <c r="D24" s="96"/>
      <c r="E24" s="96"/>
      <c r="F24" s="96"/>
      <c r="G24" s="96"/>
      <c r="H24" s="96"/>
    </row>
    <row r="25" spans="2:8" ht="15.75" customHeight="1">
      <c r="B25" s="97"/>
      <c r="C25" s="97"/>
      <c r="D25" s="97"/>
      <c r="E25" s="97"/>
      <c r="F25" s="97"/>
      <c r="G25" s="97"/>
      <c r="H25" s="97"/>
    </row>
    <row r="26" spans="2:8" ht="15.75" customHeight="1">
      <c r="B26" s="97"/>
      <c r="C26" s="97"/>
      <c r="D26" s="97"/>
      <c r="E26" s="97"/>
      <c r="F26" s="97"/>
      <c r="G26" s="97"/>
      <c r="H26" s="97"/>
    </row>
    <row r="27" spans="2:8" ht="15.75" customHeight="1">
      <c r="B27" s="97"/>
      <c r="C27" s="97"/>
      <c r="D27" s="97"/>
      <c r="E27" s="97"/>
      <c r="F27" s="97"/>
      <c r="G27" s="97"/>
      <c r="H27" s="97"/>
    </row>
    <row r="28" spans="1:8" ht="27" customHeight="1">
      <c r="A28" s="94" t="s">
        <v>26</v>
      </c>
      <c r="B28" s="94"/>
      <c r="C28" s="94"/>
      <c r="D28" s="94"/>
      <c r="E28" s="94"/>
      <c r="F28" s="94"/>
      <c r="G28" s="94"/>
      <c r="H28" s="94"/>
    </row>
    <row r="29" spans="2:8" ht="17.25" customHeight="1">
      <c r="B29" s="100"/>
      <c r="C29" s="100"/>
      <c r="D29" s="100"/>
      <c r="E29" s="100"/>
      <c r="F29" s="100"/>
      <c r="G29" s="100"/>
      <c r="H29" s="100"/>
    </row>
    <row r="30" spans="2:8" ht="20.25" thickBot="1">
      <c r="B30" s="2"/>
      <c r="C30" s="87" t="s">
        <v>48</v>
      </c>
      <c r="D30" s="87"/>
      <c r="E30" s="87"/>
      <c r="F30" s="87"/>
      <c r="G30" s="87"/>
      <c r="H30" s="87"/>
    </row>
    <row r="31" spans="1:8" ht="18.75" customHeight="1">
      <c r="A31" s="88" t="s">
        <v>12</v>
      </c>
      <c r="B31" s="89"/>
      <c r="C31" s="95" t="s">
        <v>35</v>
      </c>
      <c r="D31" s="95"/>
      <c r="E31" s="95" t="s">
        <v>13</v>
      </c>
      <c r="F31" s="95"/>
      <c r="G31" s="95" t="s">
        <v>9</v>
      </c>
      <c r="H31" s="101"/>
    </row>
    <row r="32" spans="1:8" ht="18.75" customHeight="1">
      <c r="A32" s="90"/>
      <c r="B32" s="91"/>
      <c r="C32" s="10" t="s">
        <v>10</v>
      </c>
      <c r="D32" s="9" t="s">
        <v>1</v>
      </c>
      <c r="E32" s="10" t="s">
        <v>10</v>
      </c>
      <c r="F32" s="9" t="s">
        <v>1</v>
      </c>
      <c r="G32" s="10" t="s">
        <v>10</v>
      </c>
      <c r="H32" s="3" t="s">
        <v>1</v>
      </c>
    </row>
    <row r="33" spans="1:8" ht="17.25" customHeight="1">
      <c r="A33" s="98" t="s">
        <v>14</v>
      </c>
      <c r="B33" s="99"/>
      <c r="C33" s="17">
        <f>SUM(C34:C35)</f>
        <v>345758000</v>
      </c>
      <c r="D33" s="18">
        <f aca="true" t="shared" si="3" ref="D33:D40">C33/$C$33*100</f>
        <v>100</v>
      </c>
      <c r="E33" s="17">
        <f>SUM(E34:E35)</f>
        <v>345466020.45</v>
      </c>
      <c r="F33" s="18">
        <f aca="true" t="shared" si="4" ref="F33:F40">E33/$E$33*100</f>
        <v>100</v>
      </c>
      <c r="G33" s="17">
        <f>SUM(G34:G35)</f>
        <v>-291979.5500000119</v>
      </c>
      <c r="H33" s="6">
        <f>IF(C33=0,0,ABS(G33/C33*100))</f>
        <v>0.0844462167180548</v>
      </c>
    </row>
    <row r="34" spans="1:9" ht="17.25" customHeight="1">
      <c r="A34" s="29"/>
      <c r="B34" s="15" t="s">
        <v>19</v>
      </c>
      <c r="C34" s="35">
        <v>1512000</v>
      </c>
      <c r="D34" s="21">
        <f t="shared" si="3"/>
        <v>0.43730007693242096</v>
      </c>
      <c r="E34" s="19">
        <v>1794370</v>
      </c>
      <c r="F34" s="21">
        <f t="shared" si="4"/>
        <v>0.5194056415918054</v>
      </c>
      <c r="G34" s="24">
        <f>E34-C34</f>
        <v>282370</v>
      </c>
      <c r="H34" s="28">
        <f>IF(C34=0,0,ABS(G34/C34*100))</f>
        <v>18.67526455026455</v>
      </c>
      <c r="I34" s="11"/>
    </row>
    <row r="35" spans="1:8" ht="17.25" customHeight="1">
      <c r="A35" s="29"/>
      <c r="B35" s="14" t="s">
        <v>20</v>
      </c>
      <c r="C35" s="35">
        <v>344246000</v>
      </c>
      <c r="D35" s="21">
        <f t="shared" si="3"/>
        <v>99.56269992306758</v>
      </c>
      <c r="E35" s="19">
        <v>343671650.45</v>
      </c>
      <c r="F35" s="21">
        <f t="shared" si="4"/>
        <v>99.4805943584082</v>
      </c>
      <c r="G35" s="24">
        <f>E35-C35</f>
        <v>-574349.5500000119</v>
      </c>
      <c r="H35" s="28">
        <f>IF(C35=0,0,ABS(G35/C35*100))</f>
        <v>0.1668427665099992</v>
      </c>
    </row>
    <row r="36" spans="1:8" ht="17.25" customHeight="1">
      <c r="A36" s="102" t="s">
        <v>67</v>
      </c>
      <c r="B36" s="103"/>
      <c r="D36" s="63"/>
      <c r="E36" s="63"/>
      <c r="F36" s="63"/>
      <c r="G36" s="63"/>
      <c r="H36" s="63"/>
    </row>
    <row r="37" spans="1:8" ht="17.25" customHeight="1">
      <c r="A37" s="102" t="s">
        <v>15</v>
      </c>
      <c r="B37" s="103"/>
      <c r="C37" s="20">
        <f>C33-C36</f>
        <v>345758000</v>
      </c>
      <c r="D37" s="20">
        <f>C37/$C$33*100</f>
        <v>100</v>
      </c>
      <c r="E37" s="20">
        <f>E33-E36</f>
        <v>345466020.45</v>
      </c>
      <c r="F37" s="20">
        <f>E37/$E$33*100</f>
        <v>100</v>
      </c>
      <c r="G37" s="20">
        <f>E37-C37</f>
        <v>-291979.5500000119</v>
      </c>
      <c r="H37" s="7">
        <f>IF(C37=0,0,ABS(G37/C37*100))</f>
        <v>0.0844462167180548</v>
      </c>
    </row>
    <row r="38" spans="1:8" ht="17.25" customHeight="1">
      <c r="A38" s="45"/>
      <c r="B38" s="46"/>
      <c r="C38" s="20"/>
      <c r="D38" s="20"/>
      <c r="E38" s="20"/>
      <c r="F38" s="20"/>
      <c r="G38" s="20"/>
      <c r="H38" s="7"/>
    </row>
    <row r="39" spans="1:8" ht="17.25" customHeight="1">
      <c r="A39" s="45"/>
      <c r="B39" s="14"/>
      <c r="C39" s="24"/>
      <c r="D39" s="21">
        <f t="shared" si="3"/>
        <v>0</v>
      </c>
      <c r="E39" s="24"/>
      <c r="F39" s="21">
        <f t="shared" si="4"/>
        <v>0</v>
      </c>
      <c r="G39" s="24"/>
      <c r="H39" s="7"/>
    </row>
    <row r="40" spans="2:8" ht="17.25" customHeight="1">
      <c r="B40" s="14"/>
      <c r="C40" s="24"/>
      <c r="D40" s="21">
        <f t="shared" si="3"/>
        <v>0</v>
      </c>
      <c r="E40" s="24"/>
      <c r="F40" s="21">
        <f t="shared" si="4"/>
        <v>0</v>
      </c>
      <c r="G40" s="24"/>
      <c r="H40" s="7"/>
    </row>
    <row r="41" spans="1:8" ht="17.25" customHeight="1">
      <c r="A41" s="30"/>
      <c r="B41" s="14"/>
      <c r="C41" s="35"/>
      <c r="D41" s="21">
        <v>0</v>
      </c>
      <c r="E41" s="19"/>
      <c r="F41" s="21">
        <v>0</v>
      </c>
      <c r="G41" s="21">
        <v>0</v>
      </c>
      <c r="H41" s="28">
        <v>0</v>
      </c>
    </row>
    <row r="42" spans="1:8" ht="17.25" customHeight="1">
      <c r="A42" s="30"/>
      <c r="B42" s="14"/>
      <c r="C42" s="35"/>
      <c r="D42" s="21">
        <v>0</v>
      </c>
      <c r="E42" s="19"/>
      <c r="F42" s="21">
        <v>0</v>
      </c>
      <c r="G42" s="21">
        <v>0</v>
      </c>
      <c r="H42" s="28">
        <v>0</v>
      </c>
    </row>
    <row r="43" spans="1:8" ht="17.25" customHeight="1">
      <c r="A43" s="12"/>
      <c r="B43" s="14"/>
      <c r="C43" s="22"/>
      <c r="D43" s="24"/>
      <c r="E43" s="22"/>
      <c r="F43" s="24"/>
      <c r="G43" s="24"/>
      <c r="H43" s="13"/>
    </row>
    <row r="44" spans="1:8" ht="17.25" customHeight="1">
      <c r="A44" s="12"/>
      <c r="B44" s="14"/>
      <c r="C44" s="22"/>
      <c r="D44" s="24"/>
      <c r="E44" s="22"/>
      <c r="F44" s="24"/>
      <c r="G44" s="24"/>
      <c r="H44" s="13"/>
    </row>
    <row r="45" spans="1:8" s="5" customFormat="1" ht="17.25" customHeight="1">
      <c r="A45" s="31"/>
      <c r="B45" s="14"/>
      <c r="C45" s="35"/>
      <c r="D45" s="21"/>
      <c r="E45" s="19"/>
      <c r="F45" s="21"/>
      <c r="G45" s="21"/>
      <c r="H45" s="28"/>
    </row>
    <row r="46" spans="1:8" ht="17.25" customHeight="1">
      <c r="A46" s="29"/>
      <c r="B46" s="14"/>
      <c r="C46" s="35"/>
      <c r="D46" s="21"/>
      <c r="E46" s="19"/>
      <c r="F46" s="21"/>
      <c r="G46" s="21"/>
      <c r="H46" s="28"/>
    </row>
    <row r="47" spans="1:8" ht="17.25" customHeight="1" thickBot="1">
      <c r="A47" s="92"/>
      <c r="B47" s="93"/>
      <c r="C47" s="16"/>
      <c r="D47" s="16"/>
      <c r="E47" s="16"/>
      <c r="F47" s="16"/>
      <c r="G47" s="16"/>
      <c r="H47" s="8"/>
    </row>
    <row r="48" spans="2:8" ht="15.75">
      <c r="B48" s="96"/>
      <c r="C48" s="96"/>
      <c r="D48" s="96"/>
      <c r="E48" s="96"/>
      <c r="F48" s="96"/>
      <c r="G48" s="96"/>
      <c r="H48" s="96"/>
    </row>
    <row r="49" spans="2:8" ht="15.75">
      <c r="B49" s="97"/>
      <c r="C49" s="97"/>
      <c r="D49" s="97"/>
      <c r="E49" s="97"/>
      <c r="F49" s="97"/>
      <c r="G49" s="97"/>
      <c r="H49" s="97"/>
    </row>
  </sheetData>
  <sheetProtection/>
  <mergeCells count="28">
    <mergeCell ref="A14:B14"/>
    <mergeCell ref="A37:B37"/>
    <mergeCell ref="B48:H48"/>
    <mergeCell ref="A33:B33"/>
    <mergeCell ref="A47:B47"/>
    <mergeCell ref="A36:B36"/>
    <mergeCell ref="B25:H25"/>
    <mergeCell ref="B26:H26"/>
    <mergeCell ref="B49:H49"/>
    <mergeCell ref="A1:H1"/>
    <mergeCell ref="C31:D31"/>
    <mergeCell ref="B29:H29"/>
    <mergeCell ref="G4:H4"/>
    <mergeCell ref="B2:H2"/>
    <mergeCell ref="C30:H30"/>
    <mergeCell ref="E31:F31"/>
    <mergeCell ref="G31:H31"/>
    <mergeCell ref="A10:B10"/>
    <mergeCell ref="C3:H3"/>
    <mergeCell ref="A4:B5"/>
    <mergeCell ref="A23:B23"/>
    <mergeCell ref="A31:B32"/>
    <mergeCell ref="A28:H28"/>
    <mergeCell ref="C4:D4"/>
    <mergeCell ref="E4:F4"/>
    <mergeCell ref="B24:H24"/>
    <mergeCell ref="B27:H27"/>
    <mergeCell ref="A6:B6"/>
  </mergeCells>
  <dataValidations count="1">
    <dataValidation type="decimal" operator="greaterThanOrEqual" allowBlank="1" showInputMessage="1" showErrorMessage="1" sqref="C22:F22 D14:D21 F7:F21 C6:E13 G10 F6:G6">
      <formula1>0</formula1>
    </dataValidation>
  </dataValidations>
  <printOptions horizontalCentered="1"/>
  <pageMargins left="0.5905511811023623" right="0.5905511811023623" top="0.7874015748031497" bottom="0.551181102362204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28">
      <selection activeCell="M46" sqref="M46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2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94" t="s">
        <v>27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17.25" customHeight="1"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2:11" ht="20.25" thickBot="1">
      <c r="B3" s="2"/>
      <c r="C3" s="131" t="s">
        <v>49</v>
      </c>
      <c r="D3" s="132"/>
      <c r="E3" s="132"/>
      <c r="F3" s="132"/>
      <c r="G3" s="132"/>
      <c r="H3" s="132"/>
      <c r="I3" s="84" t="s">
        <v>0</v>
      </c>
      <c r="J3" s="84"/>
      <c r="K3" s="84"/>
    </row>
    <row r="4" spans="1:11" ht="18.75" customHeight="1">
      <c r="A4" s="88" t="s">
        <v>12</v>
      </c>
      <c r="B4" s="88"/>
      <c r="C4" s="89"/>
      <c r="D4" s="125" t="s">
        <v>36</v>
      </c>
      <c r="E4" s="89"/>
      <c r="F4" s="125" t="s">
        <v>16</v>
      </c>
      <c r="G4" s="89"/>
      <c r="H4" s="101" t="s">
        <v>3</v>
      </c>
      <c r="I4" s="75"/>
      <c r="J4" s="75"/>
      <c r="K4" s="75"/>
    </row>
    <row r="5" spans="1:11" ht="18.75" customHeight="1">
      <c r="A5" s="90"/>
      <c r="B5" s="90"/>
      <c r="C5" s="91"/>
      <c r="D5" s="126"/>
      <c r="E5" s="91"/>
      <c r="F5" s="126"/>
      <c r="G5" s="91"/>
      <c r="H5" s="76" t="s">
        <v>4</v>
      </c>
      <c r="I5" s="77"/>
      <c r="J5" s="133" t="s">
        <v>1</v>
      </c>
      <c r="K5" s="134"/>
    </row>
    <row r="6" spans="1:11" s="48" customFormat="1" ht="15" customHeight="1">
      <c r="A6" s="129" t="s">
        <v>53</v>
      </c>
      <c r="B6" s="129"/>
      <c r="C6" s="130"/>
      <c r="D6" s="78"/>
      <c r="E6" s="66"/>
      <c r="F6" s="78"/>
      <c r="G6" s="66"/>
      <c r="H6" s="78"/>
      <c r="I6" s="66"/>
      <c r="J6" s="135"/>
      <c r="K6" s="136"/>
    </row>
    <row r="7" spans="1:11" s="56" customFormat="1" ht="15" customHeight="1">
      <c r="A7" s="49"/>
      <c r="B7" s="118" t="s">
        <v>54</v>
      </c>
      <c r="C7" s="79"/>
      <c r="D7" s="104">
        <v>1512000</v>
      </c>
      <c r="E7" s="105"/>
      <c r="F7" s="104">
        <v>1794370</v>
      </c>
      <c r="G7" s="105"/>
      <c r="H7" s="106">
        <f>F7-D7</f>
        <v>282370</v>
      </c>
      <c r="I7" s="107"/>
      <c r="J7" s="108">
        <f>IF(D7=0,0,ABS(H7/D7*100))</f>
        <v>18.67526455026455</v>
      </c>
      <c r="K7" s="109">
        <f>ABS(J7/F7*100)</f>
        <v>0.0010407699944974867</v>
      </c>
    </row>
    <row r="8" spans="1:11" s="56" customFormat="1" ht="15" customHeight="1">
      <c r="A8" s="49"/>
      <c r="B8" s="118" t="s">
        <v>55</v>
      </c>
      <c r="C8" s="79"/>
      <c r="D8" s="104">
        <v>698000</v>
      </c>
      <c r="E8" s="105"/>
      <c r="F8" s="104">
        <v>539016</v>
      </c>
      <c r="G8" s="105"/>
      <c r="H8" s="106">
        <f>F8-D8</f>
        <v>-158984</v>
      </c>
      <c r="I8" s="107"/>
      <c r="J8" s="108">
        <f>IF(D8=0,0,ABS(H8/D8*100))</f>
        <v>22.777077363896847</v>
      </c>
      <c r="K8" s="109">
        <f>ABS(J8/F8*100)</f>
        <v>0.004225677412896249</v>
      </c>
    </row>
    <row r="9" spans="1:11" s="48" customFormat="1" ht="15" customHeight="1">
      <c r="A9" s="49"/>
      <c r="B9" s="49" t="s">
        <v>56</v>
      </c>
      <c r="C9" s="57"/>
      <c r="D9" s="80">
        <f>SUM(D7:E8)</f>
        <v>2210000</v>
      </c>
      <c r="E9" s="81"/>
      <c r="F9" s="80">
        <f>SUM(F7:G8)</f>
        <v>2333386</v>
      </c>
      <c r="G9" s="81"/>
      <c r="H9" s="80">
        <f>SUM(H7:I8)</f>
        <v>123386</v>
      </c>
      <c r="I9" s="81"/>
      <c r="J9" s="85">
        <f>IF(D9=0,0,ABS(H9/D9*100))</f>
        <v>5.5830769230769235</v>
      </c>
      <c r="K9" s="86">
        <f>ABS(J9/F9*100)</f>
        <v>0.0002392693246242552</v>
      </c>
    </row>
    <row r="10" spans="1:11" s="56" customFormat="1" ht="15" customHeight="1">
      <c r="A10" s="73" t="s">
        <v>57</v>
      </c>
      <c r="B10" s="73"/>
      <c r="C10" s="74"/>
      <c r="D10" s="80"/>
      <c r="E10" s="81"/>
      <c r="F10" s="80"/>
      <c r="G10" s="81"/>
      <c r="H10" s="80"/>
      <c r="I10" s="81"/>
      <c r="J10" s="108"/>
      <c r="K10" s="109"/>
    </row>
    <row r="11" spans="1:11" s="56" customFormat="1" ht="15" customHeight="1">
      <c r="A11" s="49"/>
      <c r="B11" s="151" t="s">
        <v>58</v>
      </c>
      <c r="C11" s="152"/>
      <c r="D11" s="104">
        <v>25000000</v>
      </c>
      <c r="E11" s="105"/>
      <c r="F11" s="104">
        <v>14918552</v>
      </c>
      <c r="G11" s="105"/>
      <c r="H11" s="106">
        <f>F11-D11</f>
        <v>-10081448</v>
      </c>
      <c r="I11" s="107"/>
      <c r="J11" s="108">
        <f>IF(D11=0,0,ABS(H11/D11*100))</f>
        <v>40.325792</v>
      </c>
      <c r="K11" s="109">
        <f>ABS(J11/F11*100)</f>
        <v>0.0002703063407226117</v>
      </c>
    </row>
    <row r="12" spans="1:11" s="56" customFormat="1" ht="15" customHeight="1">
      <c r="A12" s="49"/>
      <c r="B12" s="151"/>
      <c r="C12" s="152"/>
      <c r="D12" s="50"/>
      <c r="E12" s="51"/>
      <c r="F12" s="50"/>
      <c r="G12" s="51"/>
      <c r="H12" s="52"/>
      <c r="I12" s="53"/>
      <c r="J12" s="54">
        <f>IF(D12:D73,ABS(H12/D12*100),0)</f>
        <v>0</v>
      </c>
      <c r="K12" s="55"/>
    </row>
    <row r="13" spans="1:11" s="56" customFormat="1" ht="15" customHeight="1">
      <c r="A13" s="49"/>
      <c r="B13" s="153" t="s">
        <v>59</v>
      </c>
      <c r="C13" s="154"/>
      <c r="D13" s="104">
        <v>-29100000</v>
      </c>
      <c r="E13" s="105"/>
      <c r="F13" s="104">
        <v>-16000000</v>
      </c>
      <c r="G13" s="105"/>
      <c r="H13" s="106">
        <f>F13-D13</f>
        <v>13100000</v>
      </c>
      <c r="I13" s="107"/>
      <c r="J13" s="108">
        <f>IF(D13=0,0,ABS(H13/D13*100))</f>
        <v>45.017182130584196</v>
      </c>
      <c r="K13" s="109">
        <f>ABS(J13/F13*100)</f>
        <v>0.0002813573883161512</v>
      </c>
    </row>
    <row r="14" spans="1:11" s="56" customFormat="1" ht="15" customHeight="1">
      <c r="A14" s="49"/>
      <c r="B14" s="153"/>
      <c r="C14" s="154"/>
      <c r="D14" s="50"/>
      <c r="E14" s="51"/>
      <c r="F14" s="50"/>
      <c r="G14" s="51"/>
      <c r="H14" s="106">
        <f>F14-D14</f>
        <v>0</v>
      </c>
      <c r="I14" s="107"/>
      <c r="J14" s="108"/>
      <c r="K14" s="109"/>
    </row>
    <row r="15" spans="1:11" s="48" customFormat="1" ht="15" customHeight="1">
      <c r="A15" s="49"/>
      <c r="B15" s="49" t="s">
        <v>60</v>
      </c>
      <c r="C15" s="57"/>
      <c r="D15" s="80">
        <f>SUM(D11:E14)</f>
        <v>-4100000</v>
      </c>
      <c r="E15" s="81"/>
      <c r="F15" s="80">
        <f>SUM(F11:G14)</f>
        <v>-1081448</v>
      </c>
      <c r="G15" s="81"/>
      <c r="H15" s="80">
        <f>SUM(H11:I14)</f>
        <v>3018552</v>
      </c>
      <c r="I15" s="81"/>
      <c r="J15" s="85">
        <f>IF(D15=0,0,ABS(H15/D15*100))</f>
        <v>73.62321951219512</v>
      </c>
      <c r="K15" s="86">
        <f>ABS(J15/F15*100)</f>
        <v>0.006807837224923909</v>
      </c>
    </row>
    <row r="16" spans="1:11" s="48" customFormat="1" ht="15" customHeight="1">
      <c r="A16" s="73" t="s">
        <v>61</v>
      </c>
      <c r="B16" s="73"/>
      <c r="C16" s="74"/>
      <c r="D16" s="58"/>
      <c r="E16" s="59"/>
      <c r="F16" s="80"/>
      <c r="G16" s="81"/>
      <c r="H16" s="80"/>
      <c r="I16" s="81"/>
      <c r="J16" s="60">
        <f>IF(D16:D79,ABS(H16/D16*100),0)</f>
        <v>0</v>
      </c>
      <c r="K16" s="61"/>
    </row>
    <row r="17" spans="1:11" s="56" customFormat="1" ht="15" customHeight="1">
      <c r="A17" s="49"/>
      <c r="B17" s="155" t="s">
        <v>62</v>
      </c>
      <c r="C17" s="156"/>
      <c r="D17" s="72">
        <v>0</v>
      </c>
      <c r="E17" s="65"/>
      <c r="F17" s="106">
        <v>-86250</v>
      </c>
      <c r="G17" s="107"/>
      <c r="H17" s="106">
        <f>F17-D17</f>
        <v>-86250</v>
      </c>
      <c r="I17" s="107"/>
      <c r="J17" s="108">
        <f>IF(D17=0,0,ABS(H17/D17*100))</f>
        <v>0</v>
      </c>
      <c r="K17" s="109">
        <f>ABS(J17/F17*100)</f>
        <v>0</v>
      </c>
    </row>
    <row r="18" spans="1:11" s="56" customFormat="1" ht="15" customHeight="1">
      <c r="A18" s="49"/>
      <c r="B18" s="157"/>
      <c r="C18" s="158"/>
      <c r="D18" s="58"/>
      <c r="E18" s="59"/>
      <c r="F18" s="52"/>
      <c r="G18" s="53"/>
      <c r="H18" s="106">
        <f>F18-D18</f>
        <v>0</v>
      </c>
      <c r="I18" s="107"/>
      <c r="J18" s="54"/>
      <c r="K18" s="55"/>
    </row>
    <row r="19" spans="1:11" s="56" customFormat="1" ht="15" customHeight="1">
      <c r="A19" s="49"/>
      <c r="B19" s="73" t="s">
        <v>63</v>
      </c>
      <c r="C19" s="74"/>
      <c r="D19" s="80">
        <f>SUM(D17:E18)</f>
        <v>0</v>
      </c>
      <c r="E19" s="81"/>
      <c r="F19" s="80">
        <f>SUM(F17:G18)</f>
        <v>-86250</v>
      </c>
      <c r="G19" s="81"/>
      <c r="H19" s="80">
        <f>SUM(H17:I18)</f>
        <v>-86250</v>
      </c>
      <c r="I19" s="81"/>
      <c r="J19" s="108">
        <f>IF(D19=0,0,ABS(H19/D19*100))</f>
        <v>0</v>
      </c>
      <c r="K19" s="109">
        <f>ABS(J19/F19*100)</f>
        <v>0</v>
      </c>
    </row>
    <row r="20" spans="1:11" s="48" customFormat="1" ht="15" customHeight="1">
      <c r="A20" s="73" t="s">
        <v>64</v>
      </c>
      <c r="B20" s="73"/>
      <c r="C20" s="74"/>
      <c r="D20" s="80">
        <f>D9+D15+D19</f>
        <v>-1890000</v>
      </c>
      <c r="E20" s="81"/>
      <c r="F20" s="80">
        <f>F9+F15+F19</f>
        <v>1165688</v>
      </c>
      <c r="G20" s="81"/>
      <c r="H20" s="80">
        <f>F20-D20</f>
        <v>3055688</v>
      </c>
      <c r="I20" s="81"/>
      <c r="J20" s="85">
        <f>IF(D20=0,0,ABS(H20/D20*100))</f>
        <v>161.67661375661376</v>
      </c>
      <c r="K20" s="86">
        <f>ABS(J20/F20*100)</f>
        <v>0.013869630103133409</v>
      </c>
    </row>
    <row r="21" spans="1:11" s="48" customFormat="1" ht="15" customHeight="1">
      <c r="A21" s="73" t="s">
        <v>65</v>
      </c>
      <c r="B21" s="73"/>
      <c r="C21" s="74"/>
      <c r="D21" s="162">
        <v>423602000</v>
      </c>
      <c r="E21" s="163"/>
      <c r="F21" s="162">
        <v>432138269.45</v>
      </c>
      <c r="G21" s="163"/>
      <c r="H21" s="80">
        <f>F21-D21</f>
        <v>8536269.449999988</v>
      </c>
      <c r="I21" s="81"/>
      <c r="J21" s="85">
        <f>IF(D21=0,0,ABS(H21/D21*100))</f>
        <v>2.0151626880892883</v>
      </c>
      <c r="K21" s="86">
        <f>ABS(J21/F21*100)</f>
        <v>4.6632358912670893E-07</v>
      </c>
    </row>
    <row r="22" spans="1:11" s="62" customFormat="1" ht="15" customHeight="1">
      <c r="A22" s="73" t="s">
        <v>66</v>
      </c>
      <c r="B22" s="73"/>
      <c r="C22" s="74"/>
      <c r="D22" s="80">
        <f>D20+D21</f>
        <v>421712000</v>
      </c>
      <c r="E22" s="81"/>
      <c r="F22" s="80">
        <f>F20+F21</f>
        <v>433303957.45</v>
      </c>
      <c r="G22" s="81"/>
      <c r="H22" s="80">
        <f>F22-D22</f>
        <v>11591957.449999988</v>
      </c>
      <c r="I22" s="81"/>
      <c r="J22" s="85">
        <f>IF(D22=0,0,ABS(H22/D22*100))</f>
        <v>2.748785296600521</v>
      </c>
      <c r="K22" s="86">
        <f>ABS(J22/F22*100)</f>
        <v>6.343780732530489E-07</v>
      </c>
    </row>
    <row r="23" spans="1:11" s="62" customFormat="1" ht="15" customHeight="1">
      <c r="A23" s="49"/>
      <c r="B23" s="118"/>
      <c r="C23" s="79"/>
      <c r="D23" s="104"/>
      <c r="E23" s="105"/>
      <c r="F23" s="104"/>
      <c r="G23" s="105"/>
      <c r="H23" s="106"/>
      <c r="I23" s="107"/>
      <c r="J23" s="108"/>
      <c r="K23" s="109"/>
    </row>
    <row r="24" spans="1:11" s="62" customFormat="1" ht="15" customHeight="1" thickBot="1">
      <c r="A24" s="64"/>
      <c r="B24" s="110"/>
      <c r="C24" s="111"/>
      <c r="D24" s="112"/>
      <c r="E24" s="113"/>
      <c r="F24" s="112"/>
      <c r="G24" s="113"/>
      <c r="H24" s="114"/>
      <c r="I24" s="115"/>
      <c r="J24" s="116"/>
      <c r="K24" s="117"/>
    </row>
    <row r="25" ht="16.5" customHeight="1"/>
    <row r="26" ht="16.5" customHeight="1"/>
    <row r="27" ht="16.5" customHeight="1"/>
    <row r="28" ht="16.5" customHeight="1"/>
    <row r="29" spans="2:11" ht="27" customHeight="1">
      <c r="B29" s="94" t="s">
        <v>51</v>
      </c>
      <c r="C29" s="94"/>
      <c r="D29" s="94"/>
      <c r="E29" s="94"/>
      <c r="F29" s="94"/>
      <c r="G29" s="94"/>
      <c r="H29" s="94"/>
      <c r="I29" s="94"/>
      <c r="J29" s="94"/>
      <c r="K29" s="94"/>
    </row>
    <row r="30" spans="2:11" ht="17.25" customHeight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3:11" ht="18" customHeight="1" thickBot="1">
      <c r="C31" s="139" t="s">
        <v>50</v>
      </c>
      <c r="D31" s="139"/>
      <c r="E31" s="139"/>
      <c r="F31" s="139"/>
      <c r="G31" s="139"/>
      <c r="H31" s="139"/>
      <c r="I31" s="84" t="s">
        <v>0</v>
      </c>
      <c r="J31" s="84"/>
      <c r="K31" s="84"/>
    </row>
    <row r="32" spans="1:11" ht="35.25" customHeight="1">
      <c r="A32" s="68" t="s">
        <v>5</v>
      </c>
      <c r="B32" s="69"/>
      <c r="C32" s="67" t="s">
        <v>6</v>
      </c>
      <c r="D32" s="69"/>
      <c r="E32" s="160" t="s">
        <v>7</v>
      </c>
      <c r="F32" s="161"/>
      <c r="G32" s="67" t="s">
        <v>8</v>
      </c>
      <c r="H32" s="69"/>
      <c r="I32" s="67" t="s">
        <v>2</v>
      </c>
      <c r="J32" s="68"/>
      <c r="K32" s="4" t="s">
        <v>7</v>
      </c>
    </row>
    <row r="33" spans="1:11" ht="17.25" customHeight="1">
      <c r="A33" s="159" t="s">
        <v>21</v>
      </c>
      <c r="B33" s="128"/>
      <c r="C33" s="82">
        <f>SUM(C34:D46)</f>
        <v>485490130.45</v>
      </c>
      <c r="D33" s="119"/>
      <c r="E33" s="82">
        <f aca="true" t="shared" si="0" ref="E33:E41">IF(C$33&gt;0,(C33/C$33)*100,0)</f>
        <v>100</v>
      </c>
      <c r="F33" s="119">
        <f>IF(E$5&gt;0,(E33/#REF!)*100,0)</f>
        <v>0</v>
      </c>
      <c r="G33" s="127" t="s">
        <v>23</v>
      </c>
      <c r="H33" s="128"/>
      <c r="I33" s="82">
        <f>SUM(I34:J37)</f>
        <v>24110</v>
      </c>
      <c r="J33" s="83"/>
      <c r="K33" s="25" t="s">
        <v>52</v>
      </c>
    </row>
    <row r="34" spans="1:11" ht="17.25" customHeight="1">
      <c r="A34" s="122" t="s">
        <v>28</v>
      </c>
      <c r="B34" s="123"/>
      <c r="C34" s="70">
        <v>453356037.45</v>
      </c>
      <c r="D34" s="71"/>
      <c r="E34" s="120">
        <f t="shared" si="0"/>
        <v>93.38110272803796</v>
      </c>
      <c r="F34" s="121">
        <f>IF(E$5&gt;0,(E34/#REF!)*100,0)</f>
        <v>0</v>
      </c>
      <c r="G34" s="122" t="s">
        <v>30</v>
      </c>
      <c r="H34" s="123"/>
      <c r="I34" s="70">
        <v>24110</v>
      </c>
      <c r="J34" s="124"/>
      <c r="K34" s="23" t="s">
        <v>46</v>
      </c>
    </row>
    <row r="35" spans="1:11" ht="17.25" customHeight="1">
      <c r="A35" s="142" t="s">
        <v>29</v>
      </c>
      <c r="B35" s="143"/>
      <c r="C35" s="70">
        <v>30102450</v>
      </c>
      <c r="D35" s="71"/>
      <c r="E35" s="120">
        <f t="shared" si="0"/>
        <v>6.20042470731549</v>
      </c>
      <c r="F35" s="121">
        <f>IF(E$5&gt;0,(E35/#REF!)*100,0)</f>
        <v>0</v>
      </c>
      <c r="G35" s="122"/>
      <c r="H35" s="123"/>
      <c r="I35" s="70">
        <v>0</v>
      </c>
      <c r="J35" s="124"/>
      <c r="K35" s="23">
        <f>IF(I$47&gt;0,(I35/I$47)*100,0)</f>
        <v>0</v>
      </c>
    </row>
    <row r="36" spans="1:11" ht="17.25" customHeight="1">
      <c r="A36" s="142"/>
      <c r="B36" s="143"/>
      <c r="C36" s="40"/>
      <c r="D36" s="41"/>
      <c r="E36" s="120">
        <f t="shared" si="0"/>
        <v>0</v>
      </c>
      <c r="F36" s="121">
        <f>IF(E$5&gt;0,(E36/#REF!)*100,0)</f>
        <v>0</v>
      </c>
      <c r="G36" s="38"/>
      <c r="H36" s="14"/>
      <c r="I36" s="40"/>
      <c r="J36" s="42"/>
      <c r="K36" s="23"/>
    </row>
    <row r="37" spans="1:11" ht="17.25" customHeight="1">
      <c r="A37" s="142" t="s">
        <v>38</v>
      </c>
      <c r="B37" s="143"/>
      <c r="C37" s="70">
        <v>230470</v>
      </c>
      <c r="D37" s="71"/>
      <c r="E37" s="120">
        <f t="shared" si="0"/>
        <v>0.047471613848540595</v>
      </c>
      <c r="F37" s="121">
        <f>IF(E$5&gt;0,(E37/#REF!)*100,0)</f>
        <v>0</v>
      </c>
      <c r="G37" s="122"/>
      <c r="H37" s="123"/>
      <c r="I37" s="70"/>
      <c r="J37" s="124"/>
      <c r="K37" s="23">
        <f>IF(I$47&gt;0,(I37/I$47)*100,0)</f>
        <v>0</v>
      </c>
    </row>
    <row r="38" spans="1:11" ht="17.25" customHeight="1">
      <c r="A38" s="142" t="s">
        <v>39</v>
      </c>
      <c r="B38" s="143"/>
      <c r="C38" s="70">
        <v>1801173</v>
      </c>
      <c r="D38" s="71"/>
      <c r="E38" s="120">
        <f t="shared" si="0"/>
        <v>0.3710009507980102</v>
      </c>
      <c r="F38" s="121">
        <f>IF(E$5&gt;0,(E38/#REF!)*100,0)</f>
        <v>0</v>
      </c>
      <c r="G38" s="140" t="s">
        <v>31</v>
      </c>
      <c r="H38" s="141"/>
      <c r="I38" s="137">
        <f>SUM(I39:I46)</f>
        <v>485466020.45</v>
      </c>
      <c r="J38" s="138"/>
      <c r="K38" s="25">
        <f>IF(I$47&gt;0,(I38/I$47)*100,0)</f>
        <v>99.99503388462755</v>
      </c>
    </row>
    <row r="39" spans="1:11" ht="17.25" customHeight="1">
      <c r="A39" s="122"/>
      <c r="B39" s="123"/>
      <c r="C39" s="70">
        <v>0</v>
      </c>
      <c r="D39" s="71"/>
      <c r="E39" s="120">
        <f t="shared" si="0"/>
        <v>0</v>
      </c>
      <c r="F39" s="121">
        <f>IF(E$5&gt;0,(E39/#REF!)*100,0)</f>
        <v>0</v>
      </c>
      <c r="G39" s="122" t="s">
        <v>32</v>
      </c>
      <c r="H39" s="123"/>
      <c r="I39" s="70">
        <v>110000000</v>
      </c>
      <c r="J39" s="124"/>
      <c r="K39" s="23">
        <f>IF(I$47&gt;0,(I39/I$47)*100,0)</f>
        <v>22.65751517915332</v>
      </c>
    </row>
    <row r="40" spans="1:11" ht="17.25" customHeight="1">
      <c r="A40" s="122"/>
      <c r="B40" s="123"/>
      <c r="C40" s="70"/>
      <c r="D40" s="71"/>
      <c r="E40" s="120">
        <f t="shared" si="0"/>
        <v>0</v>
      </c>
      <c r="F40" s="121">
        <f>IF(E$5&gt;0,(E40/#REF!)*100,0)</f>
        <v>0</v>
      </c>
      <c r="G40" s="122" t="s">
        <v>33</v>
      </c>
      <c r="H40" s="123"/>
      <c r="I40" s="70">
        <v>30000000</v>
      </c>
      <c r="J40" s="124"/>
      <c r="K40" s="23">
        <f>IF(I$47&gt;0,(I40/I$47)*100,0)</f>
        <v>6.179322321587269</v>
      </c>
    </row>
    <row r="41" spans="1:11" ht="17.25" customHeight="1">
      <c r="A41" s="122"/>
      <c r="B41" s="123"/>
      <c r="C41" s="70"/>
      <c r="D41" s="71"/>
      <c r="E41" s="120">
        <f t="shared" si="0"/>
        <v>0</v>
      </c>
      <c r="F41" s="121">
        <f>IF(E$5&gt;0,(E41/#REF!)*100,0)</f>
        <v>0</v>
      </c>
      <c r="G41" s="122" t="s">
        <v>37</v>
      </c>
      <c r="H41" s="123"/>
      <c r="I41" s="70">
        <v>345466020.45</v>
      </c>
      <c r="J41" s="124"/>
      <c r="K41" s="23">
        <f>IF(I$47&gt;0,(I41/I$47)*100,0)</f>
        <v>71.15819638388696</v>
      </c>
    </row>
    <row r="42" spans="1:11" ht="17.25" customHeight="1">
      <c r="A42" s="38"/>
      <c r="B42" s="14"/>
      <c r="C42" s="40"/>
      <c r="D42" s="41"/>
      <c r="E42" s="23"/>
      <c r="F42" s="39"/>
      <c r="G42" s="38"/>
      <c r="H42" s="14"/>
      <c r="I42" s="40"/>
      <c r="J42" s="42"/>
      <c r="K42" s="23"/>
    </row>
    <row r="43" spans="1:11" ht="17.25" customHeight="1">
      <c r="A43" s="38"/>
      <c r="B43" s="14"/>
      <c r="C43" s="40"/>
      <c r="D43" s="41"/>
      <c r="E43" s="23"/>
      <c r="F43" s="39"/>
      <c r="G43" s="38"/>
      <c r="H43" s="14"/>
      <c r="I43" s="40"/>
      <c r="J43" s="42"/>
      <c r="K43" s="23"/>
    </row>
    <row r="44" spans="1:11" ht="17.25" customHeight="1">
      <c r="A44" s="38"/>
      <c r="B44" s="14"/>
      <c r="C44" s="40"/>
      <c r="D44" s="41"/>
      <c r="E44" s="23"/>
      <c r="F44" s="39"/>
      <c r="G44" s="38"/>
      <c r="H44" s="14"/>
      <c r="I44" s="40"/>
      <c r="J44" s="42"/>
      <c r="K44" s="23"/>
    </row>
    <row r="45" spans="1:11" ht="17.25" customHeight="1">
      <c r="A45" s="38"/>
      <c r="B45" s="14"/>
      <c r="C45" s="40"/>
      <c r="D45" s="41"/>
      <c r="E45" s="23"/>
      <c r="F45" s="39"/>
      <c r="G45" s="38"/>
      <c r="H45" s="14"/>
      <c r="I45" s="40"/>
      <c r="J45" s="42"/>
      <c r="K45" s="23"/>
    </row>
    <row r="46" spans="1:11" ht="17.25" customHeight="1">
      <c r="A46" s="122"/>
      <c r="B46" s="123"/>
      <c r="C46" s="70"/>
      <c r="D46" s="71"/>
      <c r="E46" s="120">
        <f>IF(C$33&gt;0,(C46/C$33)*100,0)</f>
        <v>0</v>
      </c>
      <c r="F46" s="121">
        <f>IF(E$5&gt;0,(E46/#REF!)*100,0)</f>
        <v>0</v>
      </c>
      <c r="G46" s="122"/>
      <c r="H46" s="123"/>
      <c r="I46" s="70"/>
      <c r="J46" s="124"/>
      <c r="K46" s="23">
        <f>IF(I$47&gt;0,(I46/I$47)*100,0)</f>
        <v>0</v>
      </c>
    </row>
    <row r="47" spans="1:12" ht="19.5" customHeight="1" thickBot="1">
      <c r="A47" s="146" t="s">
        <v>22</v>
      </c>
      <c r="B47" s="147"/>
      <c r="C47" s="144">
        <f>SUM(C34:D46)</f>
        <v>485490130.45</v>
      </c>
      <c r="D47" s="148"/>
      <c r="E47" s="144">
        <f>IF(C$33&gt;0,(C47/C$33)*100,0)</f>
        <v>100</v>
      </c>
      <c r="F47" s="148">
        <f>IF(E$5&gt;0,(E47/#REF!)*100,0)</f>
        <v>0</v>
      </c>
      <c r="G47" s="149" t="s">
        <v>24</v>
      </c>
      <c r="H47" s="150"/>
      <c r="I47" s="144">
        <f>I33+I38</f>
        <v>485490130.45</v>
      </c>
      <c r="J47" s="145"/>
      <c r="K47" s="26">
        <f>IF(I$47&gt;0,(I47/I$47)*100,0)</f>
        <v>100</v>
      </c>
      <c r="L47" s="33"/>
    </row>
    <row r="48" spans="2:11" s="5" customFormat="1" ht="16.5" customHeight="1">
      <c r="B48" s="43"/>
      <c r="C48" s="44"/>
      <c r="D48" s="44"/>
      <c r="E48" s="44"/>
      <c r="F48" s="44"/>
      <c r="G48" s="43"/>
      <c r="H48" s="43"/>
      <c r="I48" s="43"/>
      <c r="J48" s="43"/>
      <c r="K48" s="43"/>
    </row>
    <row r="49" spans="2:11" ht="16.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16.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</row>
  </sheetData>
  <sheetProtection/>
  <mergeCells count="149">
    <mergeCell ref="D19:E19"/>
    <mergeCell ref="A20:C20"/>
    <mergeCell ref="D20:E20"/>
    <mergeCell ref="A33:B33"/>
    <mergeCell ref="C32:D32"/>
    <mergeCell ref="A21:C21"/>
    <mergeCell ref="E32:F32"/>
    <mergeCell ref="F21:G21"/>
    <mergeCell ref="D21:E21"/>
    <mergeCell ref="C33:D33"/>
    <mergeCell ref="B11:C12"/>
    <mergeCell ref="B13:C14"/>
    <mergeCell ref="B19:C19"/>
    <mergeCell ref="A16:C16"/>
    <mergeCell ref="B17:C18"/>
    <mergeCell ref="A46:B46"/>
    <mergeCell ref="I47:J47"/>
    <mergeCell ref="I46:J46"/>
    <mergeCell ref="C46:D46"/>
    <mergeCell ref="E46:F46"/>
    <mergeCell ref="A47:B47"/>
    <mergeCell ref="C47:D47"/>
    <mergeCell ref="E47:F47"/>
    <mergeCell ref="G47:H47"/>
    <mergeCell ref="G46:H46"/>
    <mergeCell ref="I39:J39"/>
    <mergeCell ref="G40:H40"/>
    <mergeCell ref="C40:D40"/>
    <mergeCell ref="E39:F39"/>
    <mergeCell ref="I41:J41"/>
    <mergeCell ref="G41:H41"/>
    <mergeCell ref="E40:F40"/>
    <mergeCell ref="I40:J40"/>
    <mergeCell ref="A38:B38"/>
    <mergeCell ref="C38:D38"/>
    <mergeCell ref="C39:D39"/>
    <mergeCell ref="E41:F41"/>
    <mergeCell ref="A34:B34"/>
    <mergeCell ref="A37:B37"/>
    <mergeCell ref="E36:F36"/>
    <mergeCell ref="A41:B41"/>
    <mergeCell ref="C41:D41"/>
    <mergeCell ref="A35:B36"/>
    <mergeCell ref="C35:D35"/>
    <mergeCell ref="C37:D37"/>
    <mergeCell ref="A40:B40"/>
    <mergeCell ref="A39:B39"/>
    <mergeCell ref="J5:K5"/>
    <mergeCell ref="J6:K6"/>
    <mergeCell ref="B7:C7"/>
    <mergeCell ref="I38:J38"/>
    <mergeCell ref="B30:K30"/>
    <mergeCell ref="C31:H31"/>
    <mergeCell ref="A22:C22"/>
    <mergeCell ref="G38:H38"/>
    <mergeCell ref="A32:B32"/>
    <mergeCell ref="F22:G22"/>
    <mergeCell ref="B1:K1"/>
    <mergeCell ref="B2:K2"/>
    <mergeCell ref="C3:H3"/>
    <mergeCell ref="I3:K3"/>
    <mergeCell ref="D4:E5"/>
    <mergeCell ref="A4:C5"/>
    <mergeCell ref="A6:C6"/>
    <mergeCell ref="G37:H37"/>
    <mergeCell ref="E37:F37"/>
    <mergeCell ref="D22:E22"/>
    <mergeCell ref="H22:I22"/>
    <mergeCell ref="E35:F35"/>
    <mergeCell ref="I35:J35"/>
    <mergeCell ref="D15:E15"/>
    <mergeCell ref="E38:F38"/>
    <mergeCell ref="G39:H39"/>
    <mergeCell ref="I37:J37"/>
    <mergeCell ref="F4:G5"/>
    <mergeCell ref="F6:G6"/>
    <mergeCell ref="E34:F34"/>
    <mergeCell ref="F20:G20"/>
    <mergeCell ref="G35:H35"/>
    <mergeCell ref="J19:K19"/>
    <mergeCell ref="G33:H33"/>
    <mergeCell ref="C34:D34"/>
    <mergeCell ref="J22:K22"/>
    <mergeCell ref="D17:E17"/>
    <mergeCell ref="F17:G17"/>
    <mergeCell ref="E33:F33"/>
    <mergeCell ref="F19:G19"/>
    <mergeCell ref="J21:K21"/>
    <mergeCell ref="I34:J34"/>
    <mergeCell ref="B29:K29"/>
    <mergeCell ref="G34:H34"/>
    <mergeCell ref="G32:H32"/>
    <mergeCell ref="J7:K7"/>
    <mergeCell ref="J8:K8"/>
    <mergeCell ref="J9:K9"/>
    <mergeCell ref="H21:I21"/>
    <mergeCell ref="H10:I10"/>
    <mergeCell ref="H15:I15"/>
    <mergeCell ref="H8:I8"/>
    <mergeCell ref="H7:I7"/>
    <mergeCell ref="F16:G16"/>
    <mergeCell ref="D8:E8"/>
    <mergeCell ref="H6:I6"/>
    <mergeCell ref="F8:G8"/>
    <mergeCell ref="J15:K15"/>
    <mergeCell ref="H11:I11"/>
    <mergeCell ref="H13:I13"/>
    <mergeCell ref="D13:E13"/>
    <mergeCell ref="D9:E9"/>
    <mergeCell ref="D11:E11"/>
    <mergeCell ref="F15:G15"/>
    <mergeCell ref="A10:C10"/>
    <mergeCell ref="H4:K4"/>
    <mergeCell ref="D7:E7"/>
    <mergeCell ref="H5:I5"/>
    <mergeCell ref="J10:K10"/>
    <mergeCell ref="F10:G10"/>
    <mergeCell ref="D10:E10"/>
    <mergeCell ref="D6:E6"/>
    <mergeCell ref="F7:G7"/>
    <mergeCell ref="B8:C8"/>
    <mergeCell ref="I33:J33"/>
    <mergeCell ref="H20:I20"/>
    <mergeCell ref="F9:G9"/>
    <mergeCell ref="F11:G11"/>
    <mergeCell ref="I31:K31"/>
    <mergeCell ref="F13:G13"/>
    <mergeCell ref="J20:K20"/>
    <mergeCell ref="H16:I16"/>
    <mergeCell ref="H19:I19"/>
    <mergeCell ref="I32:J32"/>
    <mergeCell ref="J24:K24"/>
    <mergeCell ref="B23:C23"/>
    <mergeCell ref="H9:I9"/>
    <mergeCell ref="H18:I18"/>
    <mergeCell ref="J14:K14"/>
    <mergeCell ref="H17:I17"/>
    <mergeCell ref="J17:K17"/>
    <mergeCell ref="H14:I14"/>
    <mergeCell ref="J13:K13"/>
    <mergeCell ref="J11:K11"/>
    <mergeCell ref="B24:C24"/>
    <mergeCell ref="D24:E24"/>
    <mergeCell ref="F24:G24"/>
    <mergeCell ref="H24:I24"/>
    <mergeCell ref="D23:E23"/>
    <mergeCell ref="F23:G23"/>
    <mergeCell ref="H23:I23"/>
    <mergeCell ref="J23:K2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2018-04-19T13:10:38Z</cp:lastPrinted>
  <dcterms:created xsi:type="dcterms:W3CDTF">2011-04-19T02:39:36Z</dcterms:created>
  <dcterms:modified xsi:type="dcterms:W3CDTF">2018-04-27T08:08:35Z</dcterms:modified>
  <cp:category/>
  <cp:version/>
  <cp:contentType/>
  <cp:contentStatus/>
</cp:coreProperties>
</file>