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03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'現流表及平衡表'!$A$1:$K$40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<sst xmlns="http://schemas.openxmlformats.org/spreadsheetml/2006/main" count="72" uniqueCount="57">
  <si>
    <t>單位：新臺幣元</t>
  </si>
  <si>
    <t>％</t>
  </si>
  <si>
    <t>金　　　　額</t>
  </si>
  <si>
    <t>項目</t>
  </si>
  <si>
    <t>本年度決算數</t>
  </si>
  <si>
    <t>本年度
決算數</t>
  </si>
  <si>
    <t>總支出</t>
  </si>
  <si>
    <t>本期賸餘（短絀－）</t>
  </si>
  <si>
    <t>科目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</si>
  <si>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</si>
  <si>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</si>
  <si>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總收入</t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</si>
  <si>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</si>
  <si>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賸餘之部</t>
  </si>
  <si>
    <t>前期未分配賸餘</t>
  </si>
  <si>
    <t>分配之部</t>
  </si>
  <si>
    <t>未分配賸餘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</si>
  <si>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</si>
  <si>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</si>
  <si>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</si>
  <si>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</si>
  <si>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</si>
  <si>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</si>
  <si>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</si>
  <si>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</si>
  <si>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</si>
  <si>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</si>
  <si>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</si>
  <si>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</si>
  <si>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</si>
  <si>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淨值</t>
  </si>
  <si>
    <t>合                 計</t>
  </si>
  <si>
    <t>合 　　計</t>
  </si>
  <si>
    <t>本期賸餘（短絀－）</t>
  </si>
  <si>
    <t>本年度決算數</t>
  </si>
  <si>
    <t>金額</t>
  </si>
  <si>
    <t>本年度
預算數</t>
  </si>
  <si>
    <t>本年度預算數</t>
  </si>
  <si>
    <t>現金及約當現金之淨增（淨減－）</t>
  </si>
  <si>
    <t>投資活動之現金流量</t>
  </si>
  <si>
    <t xml:space="preserve">  業務活動之淨現金流入（流出－）</t>
  </si>
  <si>
    <t xml:space="preserve">  投資活動之淨現金流入（流出－）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</si>
  <si>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</si>
  <si>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</si>
  <si>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</si>
  <si>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</si>
  <si>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金融研究發展基金收支餘絀決算表</t>
  </si>
  <si>
    <t>金融研究發展基金餘絀撥補決算表</t>
  </si>
  <si>
    <t>金融研究發展基金現金流量決算表</t>
  </si>
  <si>
    <t>金融研究發展基金平衡表</t>
  </si>
  <si>
    <t>利息收入</t>
  </si>
  <si>
    <t>研究發展業務計畫</t>
  </si>
  <si>
    <t>管理及總務計畫</t>
  </si>
  <si>
    <t>本期賸餘</t>
  </si>
  <si>
    <t>減少無形資產、遞延借項及其他資產</t>
  </si>
  <si>
    <t>基金</t>
  </si>
  <si>
    <t>累積餘絀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</si>
</sst>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_ "/>
    <numFmt numFmtId="183" formatCode="_(* #,##0.0_);_(&quot;  &quot;* #,##0.0_);_(* &quot;&quot;_);_(@_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181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left" vertical="center" wrapText="1"/>
      <protection locked="0"/>
    </xf>
    <xf numFmtId="181" fontId="11" fillId="0" borderId="16" xfId="0" applyNumberFormat="1" applyFont="1" applyBorder="1" applyAlignment="1" applyProtection="1">
      <alignment horizontal="center" vertical="center" wrapText="1"/>
      <protection/>
    </xf>
    <xf numFmtId="181" fontId="11" fillId="0" borderId="16" xfId="0" applyNumberFormat="1" applyFont="1" applyBorder="1" applyAlignment="1" applyProtection="1">
      <alignment horizontal="center" vertical="center" wrapText="1"/>
      <protection locked="0"/>
    </xf>
    <xf numFmtId="181" fontId="11" fillId="0" borderId="16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horizontal="right" vertical="center" wrapText="1"/>
      <protection/>
    </xf>
    <xf numFmtId="181" fontId="8" fillId="0" borderId="17" xfId="0" applyNumberFormat="1" applyFont="1" applyBorder="1" applyAlignment="1" applyProtection="1">
      <alignment vertical="center" wrapText="1"/>
      <protection/>
    </xf>
    <xf numFmtId="181" fontId="8" fillId="0" borderId="17" xfId="0" applyNumberFormat="1" applyFont="1" applyBorder="1" applyAlignment="1" applyProtection="1">
      <alignment horizontal="right" vertical="center" wrapText="1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181" fontId="11" fillId="0" borderId="16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181" fontId="11" fillId="0" borderId="16" xfId="0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178" fontId="11" fillId="0" borderId="11" xfId="0" applyNumberFormat="1" applyFont="1" applyBorder="1" applyAlignment="1" applyProtection="1">
      <alignment vertical="center" wrapText="1"/>
      <protection/>
    </xf>
    <xf numFmtId="181" fontId="8" fillId="0" borderId="16" xfId="0" applyNumberFormat="1" applyFont="1" applyBorder="1" applyAlignment="1" applyProtection="1">
      <alignment vertical="center"/>
      <protection/>
    </xf>
    <xf numFmtId="181" fontId="11" fillId="0" borderId="16" xfId="0" applyNumberFormat="1" applyFont="1" applyBorder="1" applyAlignment="1" applyProtection="1">
      <alignment horizontal="lef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181" fontId="8" fillId="0" borderId="16" xfId="0" applyNumberFormat="1" applyFont="1" applyBorder="1" applyAlignment="1" applyProtection="1">
      <alignment vertical="center" readingOrder="2"/>
      <protection/>
    </xf>
    <xf numFmtId="181" fontId="11" fillId="0" borderId="16" xfId="0" applyNumberFormat="1" applyFont="1" applyBorder="1" applyAlignment="1" applyProtection="1">
      <alignment vertical="center" readingOrder="2"/>
      <protection/>
    </xf>
    <xf numFmtId="181" fontId="8" fillId="0" borderId="18" xfId="0" applyNumberFormat="1" applyFont="1" applyBorder="1" applyAlignment="1" applyProtection="1">
      <alignment vertical="center" readingOrder="2"/>
      <protection/>
    </xf>
    <xf numFmtId="181" fontId="11" fillId="0" borderId="11" xfId="0" applyNumberFormat="1" applyFont="1" applyBorder="1" applyAlignment="1" applyProtection="1">
      <alignment vertical="center" readingOrder="2"/>
      <protection/>
    </xf>
    <xf numFmtId="181" fontId="8" fillId="0" borderId="11" xfId="0" applyNumberFormat="1" applyFont="1" applyBorder="1" applyAlignment="1" applyProtection="1">
      <alignment vertical="center" readingOrder="2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178" fontId="16" fillId="0" borderId="11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11" fillId="0" borderId="11" xfId="0" applyNumberFormat="1" applyFont="1" applyBorder="1" applyAlignment="1" applyProtection="1">
      <alignment horizontal="right" vertical="center"/>
      <protection locked="0"/>
    </xf>
    <xf numFmtId="181" fontId="11" fillId="0" borderId="10" xfId="0" applyNumberFormat="1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181" fontId="11" fillId="0" borderId="20" xfId="0" applyNumberFormat="1" applyFont="1" applyBorder="1" applyAlignment="1" applyProtection="1">
      <alignment horizontal="left" vertical="center"/>
      <protection locked="0"/>
    </xf>
    <xf numFmtId="181" fontId="11" fillId="0" borderId="20" xfId="0" applyNumberFormat="1" applyFont="1" applyBorder="1" applyAlignment="1" applyProtection="1">
      <alignment horizontal="center" vertical="center"/>
      <protection locked="0"/>
    </xf>
    <xf numFmtId="43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181" fontId="11" fillId="0" borderId="11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6" fillId="0" borderId="28" xfId="0" applyFont="1" applyBorder="1" applyAlignment="1" applyProtection="1">
      <alignment horizontal="distributed" vertical="center" wrapText="1"/>
      <protection/>
    </xf>
    <xf numFmtId="0" fontId="6" fillId="0" borderId="29" xfId="0" applyFont="1" applyBorder="1" applyAlignment="1" applyProtection="1">
      <alignment horizontal="distributed" vertical="center" wrapText="1"/>
      <protection/>
    </xf>
    <xf numFmtId="0" fontId="11" fillId="0" borderId="25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 locked="0"/>
    </xf>
    <xf numFmtId="181" fontId="11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distributed" vertical="center" indent="1"/>
      <protection/>
    </xf>
    <xf numFmtId="181" fontId="8" fillId="0" borderId="27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181" fontId="8" fillId="0" borderId="10" xfId="0" applyNumberFormat="1" applyFont="1" applyBorder="1" applyAlignment="1" applyProtection="1">
      <alignment horizontal="right" vertical="center"/>
      <protection locked="0"/>
    </xf>
    <xf numFmtId="178" fontId="16" fillId="0" borderId="11" xfId="0" applyNumberFormat="1" applyFont="1" applyBorder="1" applyAlignment="1" applyProtection="1">
      <alignment horizontal="right" vertical="center"/>
      <protection/>
    </xf>
    <xf numFmtId="178" fontId="16" fillId="0" borderId="0" xfId="0" applyNumberFormat="1" applyFont="1" applyBorder="1" applyAlignment="1" applyProtection="1">
      <alignment horizontal="right" vertical="center"/>
      <protection/>
    </xf>
    <xf numFmtId="178" fontId="15" fillId="0" borderId="11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81" fontId="8" fillId="0" borderId="2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distributed" vertical="center" wrapText="1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35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0" fillId="0" borderId="3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7" fillId="0" borderId="23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81" fontId="8" fillId="0" borderId="11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36" xfId="0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33" sqref="A33:B33"/>
    </sheetView>
  </sheetViews>
  <sheetFormatPr defaultColWidth="9.00390625" defaultRowHeight="16.5"/>
  <cols>
    <col min="1" max="1" width="1.4921875" style="32" customWidth="1"/>
    <col min="2" max="2" width="20.875" style="32" customWidth="1"/>
    <col min="3" max="3" width="14.625" style="32" customWidth="1"/>
    <col min="4" max="4" width="8.25390625" style="32" customWidth="1"/>
    <col min="5" max="5" width="14.625" style="32" customWidth="1"/>
    <col min="6" max="6" width="8.00390625" style="32" customWidth="1"/>
    <col min="7" max="7" width="14.625" style="32" customWidth="1"/>
    <col min="8" max="8" width="7.75390625" style="32" customWidth="1"/>
    <col min="9" max="16384" width="9.00390625" style="32" customWidth="1"/>
  </cols>
  <sheetData>
    <row r="1" spans="1:8" s="20" customFormat="1" ht="27" customHeight="1">
      <c r="A1" s="71" t="s">
        <v>46</v>
      </c>
      <c r="B1" s="71"/>
      <c r="C1" s="71"/>
      <c r="D1" s="71"/>
      <c r="E1" s="71"/>
      <c r="F1" s="71"/>
      <c r="G1" s="71"/>
      <c r="H1" s="71"/>
    </row>
    <row r="2" spans="2:8" s="20" customFormat="1" ht="17.25" customHeight="1">
      <c r="B2" s="63"/>
      <c r="C2" s="63"/>
      <c r="D2" s="63"/>
      <c r="E2" s="63"/>
      <c r="F2" s="63"/>
      <c r="G2" s="63"/>
      <c r="H2" s="63"/>
    </row>
    <row r="3" spans="1:8" s="22" customFormat="1" ht="20.25" thickBot="1">
      <c r="A3" s="20"/>
      <c r="B3" s="21"/>
      <c r="C3" s="65" t="s">
        <v>42</v>
      </c>
      <c r="D3" s="65"/>
      <c r="E3" s="65"/>
      <c r="F3" s="65"/>
      <c r="G3" s="65"/>
      <c r="H3" s="65"/>
    </row>
    <row r="4" spans="1:8" s="22" customFormat="1" ht="18.75" customHeight="1">
      <c r="A4" s="79" t="s">
        <v>8</v>
      </c>
      <c r="B4" s="80"/>
      <c r="C4" s="73" t="s">
        <v>37</v>
      </c>
      <c r="D4" s="73"/>
      <c r="E4" s="73" t="s">
        <v>34</v>
      </c>
      <c r="F4" s="73"/>
      <c r="G4" s="73" t="s">
        <v>9</v>
      </c>
      <c r="H4" s="64"/>
    </row>
    <row r="5" spans="1:8" s="22" customFormat="1" ht="18.75" customHeight="1">
      <c r="A5" s="81"/>
      <c r="B5" s="70"/>
      <c r="C5" s="23" t="s">
        <v>10</v>
      </c>
      <c r="D5" s="24" t="s">
        <v>1</v>
      </c>
      <c r="E5" s="23" t="s">
        <v>35</v>
      </c>
      <c r="F5" s="24" t="s">
        <v>1</v>
      </c>
      <c r="G5" s="23" t="s">
        <v>10</v>
      </c>
      <c r="H5" s="25" t="s">
        <v>1</v>
      </c>
    </row>
    <row r="6" spans="1:8" s="22" customFormat="1" ht="17.25" customHeight="1">
      <c r="A6" s="66" t="s">
        <v>11</v>
      </c>
      <c r="B6" s="67"/>
      <c r="C6" s="43">
        <f>C7</f>
        <v>7698000</v>
      </c>
      <c r="D6" s="47">
        <f aca="true" t="shared" si="0" ref="D6:D11">C6/C$6*100</f>
        <v>100</v>
      </c>
      <c r="E6" s="43">
        <f>E7</f>
        <v>5109058</v>
      </c>
      <c r="F6" s="47">
        <f aca="true" t="shared" si="1" ref="F6:F11">E6/E$6*100</f>
        <v>100</v>
      </c>
      <c r="G6" s="45">
        <f>G7</f>
        <v>-2588942</v>
      </c>
      <c r="H6" s="49">
        <f>IF(C6=0,0,ABS(G6/C6*100))</f>
        <v>33.63135879449208</v>
      </c>
    </row>
    <row r="7" spans="1:8" ht="17.25" customHeight="1">
      <c r="A7" s="26"/>
      <c r="B7" s="27" t="s">
        <v>50</v>
      </c>
      <c r="C7" s="44">
        <v>7698000</v>
      </c>
      <c r="D7" s="48">
        <f t="shared" si="0"/>
        <v>100</v>
      </c>
      <c r="E7" s="44">
        <v>5109058</v>
      </c>
      <c r="F7" s="48">
        <f t="shared" si="1"/>
        <v>100</v>
      </c>
      <c r="G7" s="46">
        <f>E7-C7</f>
        <v>-2588942</v>
      </c>
      <c r="H7" s="50">
        <f>IF(C7=0,0,ABS(G7/C7*100))</f>
        <v>33.63135879449208</v>
      </c>
    </row>
    <row r="8" spans="1:8" s="22" customFormat="1" ht="17.25" customHeight="1">
      <c r="A8" s="77" t="s">
        <v>6</v>
      </c>
      <c r="B8" s="78"/>
      <c r="C8" s="43">
        <f>C9+C10</f>
        <v>7113000</v>
      </c>
      <c r="D8" s="47">
        <f t="shared" si="0"/>
        <v>92.40062353858146</v>
      </c>
      <c r="E8" s="43">
        <f>E9+E10</f>
        <v>4549609</v>
      </c>
      <c r="F8" s="47">
        <f t="shared" si="1"/>
        <v>89.04986007205243</v>
      </c>
      <c r="G8" s="45">
        <f>G9+G10</f>
        <v>-2563391</v>
      </c>
      <c r="H8" s="51">
        <f>IF(C8=0,0,ABS(G8/C8*100))</f>
        <v>36.03811331365106</v>
      </c>
    </row>
    <row r="9" spans="1:8" ht="17.25" customHeight="1">
      <c r="A9" s="26"/>
      <c r="B9" s="59" t="s">
        <v>51</v>
      </c>
      <c r="C9" s="60">
        <v>5418000</v>
      </c>
      <c r="D9" s="48">
        <f t="shared" si="0"/>
        <v>70.38191738113795</v>
      </c>
      <c r="E9" s="61">
        <v>3292325</v>
      </c>
      <c r="F9" s="48">
        <f>E9/E$6*100</f>
        <v>64.44093999324338</v>
      </c>
      <c r="G9" s="46">
        <f>E9-C9</f>
        <v>-2125675</v>
      </c>
      <c r="H9" s="50">
        <f>IF(C9=0,0,ABS(G9/C9*100))</f>
        <v>39.23357327427095</v>
      </c>
    </row>
    <row r="10" spans="1:8" ht="17.25" customHeight="1">
      <c r="A10" s="26"/>
      <c r="B10" s="59" t="s">
        <v>52</v>
      </c>
      <c r="C10" s="60">
        <v>1695000</v>
      </c>
      <c r="D10" s="48">
        <f t="shared" si="0"/>
        <v>22.01870615744349</v>
      </c>
      <c r="E10" s="61">
        <v>1257284</v>
      </c>
      <c r="F10" s="48">
        <f t="shared" si="1"/>
        <v>24.60892007880905</v>
      </c>
      <c r="G10" s="46">
        <f>E10-C10</f>
        <v>-437716</v>
      </c>
      <c r="H10" s="50">
        <f>IF(C10=0,0,ABS(G10/C10*100))</f>
        <v>25.823952802359884</v>
      </c>
    </row>
    <row r="11" spans="1:8" s="22" customFormat="1" ht="17.25" customHeight="1">
      <c r="A11" s="77" t="s">
        <v>7</v>
      </c>
      <c r="B11" s="78"/>
      <c r="C11" s="43">
        <f>C6-C8</f>
        <v>585000</v>
      </c>
      <c r="D11" s="47">
        <f t="shared" si="0"/>
        <v>7.59937646141855</v>
      </c>
      <c r="E11" s="43">
        <f>E6-E8</f>
        <v>559449</v>
      </c>
      <c r="F11" s="47">
        <f t="shared" si="1"/>
        <v>10.950139927947578</v>
      </c>
      <c r="G11" s="45">
        <f>G6-G8</f>
        <v>-25551</v>
      </c>
      <c r="H11" s="51">
        <f>IF(C11=0,0,ABS(G11/C11*100))</f>
        <v>4.367692307692308</v>
      </c>
    </row>
    <row r="12" spans="1:8" ht="17.25" customHeight="1">
      <c r="A12" s="26"/>
      <c r="B12" s="27"/>
      <c r="C12" s="28"/>
      <c r="D12" s="29"/>
      <c r="E12" s="30"/>
      <c r="F12" s="29"/>
      <c r="G12" s="31"/>
      <c r="H12" s="33"/>
    </row>
    <row r="13" spans="1:8" ht="17.25" customHeight="1">
      <c r="A13" s="26"/>
      <c r="B13" s="27"/>
      <c r="C13" s="28"/>
      <c r="D13" s="29"/>
      <c r="E13" s="30"/>
      <c r="F13" s="29"/>
      <c r="G13" s="31"/>
      <c r="H13" s="33"/>
    </row>
    <row r="14" spans="1:8" ht="17.25" customHeight="1">
      <c r="A14" s="26"/>
      <c r="B14" s="27"/>
      <c r="C14" s="28"/>
      <c r="D14" s="29"/>
      <c r="E14" s="30"/>
      <c r="F14" s="29"/>
      <c r="G14" s="31"/>
      <c r="H14" s="33"/>
    </row>
    <row r="15" spans="1:8" ht="17.25" customHeight="1">
      <c r="A15" s="26"/>
      <c r="B15" s="27"/>
      <c r="C15" s="28"/>
      <c r="D15" s="29"/>
      <c r="E15" s="30"/>
      <c r="F15" s="29"/>
      <c r="G15" s="31"/>
      <c r="H15" s="33"/>
    </row>
    <row r="16" spans="1:8" ht="17.25" customHeight="1">
      <c r="A16" s="26"/>
      <c r="B16" s="27"/>
      <c r="C16" s="28"/>
      <c r="D16" s="29">
        <v>0</v>
      </c>
      <c r="E16" s="30"/>
      <c r="F16" s="29">
        <v>0</v>
      </c>
      <c r="G16" s="31">
        <v>0</v>
      </c>
      <c r="H16" s="33">
        <v>0</v>
      </c>
    </row>
    <row r="17" spans="1:8" ht="17.25" customHeight="1">
      <c r="A17" s="26"/>
      <c r="B17" s="27"/>
      <c r="C17" s="28"/>
      <c r="D17" s="29"/>
      <c r="E17" s="30"/>
      <c r="F17" s="29"/>
      <c r="G17" s="31"/>
      <c r="H17" s="33"/>
    </row>
    <row r="18" spans="1:8" ht="17.25" customHeight="1">
      <c r="A18" s="26"/>
      <c r="B18" s="27"/>
      <c r="C18" s="28"/>
      <c r="D18" s="29"/>
      <c r="E18" s="30"/>
      <c r="F18" s="29"/>
      <c r="G18" s="31"/>
      <c r="H18" s="33"/>
    </row>
    <row r="19" spans="1:8" ht="17.25" customHeight="1">
      <c r="A19" s="26"/>
      <c r="B19" s="27"/>
      <c r="C19" s="28"/>
      <c r="D19" s="29">
        <v>0</v>
      </c>
      <c r="E19" s="30"/>
      <c r="F19" s="29">
        <v>0</v>
      </c>
      <c r="G19" s="31">
        <v>0</v>
      </c>
      <c r="H19" s="33">
        <v>0</v>
      </c>
    </row>
    <row r="20" spans="1:8" s="22" customFormat="1" ht="17.25" customHeight="1" thickBot="1">
      <c r="A20" s="75"/>
      <c r="B20" s="76"/>
      <c r="C20" s="34"/>
      <c r="D20" s="34"/>
      <c r="E20" s="34"/>
      <c r="F20" s="34"/>
      <c r="G20" s="35"/>
      <c r="H20" s="36"/>
    </row>
    <row r="21" spans="1:8" ht="15.75" customHeight="1">
      <c r="A21" s="22"/>
      <c r="B21" s="72"/>
      <c r="C21" s="72"/>
      <c r="D21" s="72"/>
      <c r="E21" s="72"/>
      <c r="F21" s="72"/>
      <c r="G21" s="72"/>
      <c r="H21" s="72"/>
    </row>
    <row r="22" spans="2:8" ht="15.75" customHeight="1">
      <c r="B22" s="74"/>
      <c r="C22" s="74"/>
      <c r="D22" s="74"/>
      <c r="E22" s="74"/>
      <c r="F22" s="74"/>
      <c r="G22" s="74"/>
      <c r="H22" s="74"/>
    </row>
    <row r="23" ht="15.75" customHeight="1"/>
    <row r="24" ht="15.75" customHeight="1"/>
    <row r="25" spans="1:8" s="20" customFormat="1" ht="27" customHeight="1">
      <c r="A25" s="71" t="s">
        <v>47</v>
      </c>
      <c r="B25" s="71"/>
      <c r="C25" s="71"/>
      <c r="D25" s="71"/>
      <c r="E25" s="71"/>
      <c r="F25" s="71"/>
      <c r="G25" s="71"/>
      <c r="H25" s="71"/>
    </row>
    <row r="26" spans="2:8" s="20" customFormat="1" ht="17.25" customHeight="1">
      <c r="B26" s="63"/>
      <c r="C26" s="63"/>
      <c r="D26" s="63"/>
      <c r="E26" s="63"/>
      <c r="F26" s="63"/>
      <c r="G26" s="63"/>
      <c r="H26" s="63"/>
    </row>
    <row r="27" spans="1:8" s="22" customFormat="1" ht="20.25" thickBot="1">
      <c r="A27" s="20"/>
      <c r="B27" s="21"/>
      <c r="C27" s="65" t="s">
        <v>43</v>
      </c>
      <c r="D27" s="65"/>
      <c r="E27" s="65"/>
      <c r="F27" s="65"/>
      <c r="G27" s="65"/>
      <c r="H27" s="65"/>
    </row>
    <row r="28" spans="1:8" s="22" customFormat="1" ht="18.75" customHeight="1">
      <c r="A28" s="79" t="s">
        <v>3</v>
      </c>
      <c r="B28" s="80"/>
      <c r="C28" s="73" t="s">
        <v>37</v>
      </c>
      <c r="D28" s="73"/>
      <c r="E28" s="73" t="s">
        <v>4</v>
      </c>
      <c r="F28" s="73"/>
      <c r="G28" s="73" t="s">
        <v>12</v>
      </c>
      <c r="H28" s="64"/>
    </row>
    <row r="29" spans="1:8" s="22" customFormat="1" ht="18.75" customHeight="1">
      <c r="A29" s="81"/>
      <c r="B29" s="70"/>
      <c r="C29" s="23" t="s">
        <v>10</v>
      </c>
      <c r="D29" s="24" t="s">
        <v>1</v>
      </c>
      <c r="E29" s="23" t="s">
        <v>10</v>
      </c>
      <c r="F29" s="24" t="s">
        <v>1</v>
      </c>
      <c r="G29" s="23" t="s">
        <v>10</v>
      </c>
      <c r="H29" s="25" t="s">
        <v>1</v>
      </c>
    </row>
    <row r="30" spans="1:8" s="22" customFormat="1" ht="17.25" customHeight="1">
      <c r="A30" s="66" t="s">
        <v>13</v>
      </c>
      <c r="B30" s="67"/>
      <c r="C30" s="43">
        <f>SUM(C31:C32)</f>
        <v>122060000</v>
      </c>
      <c r="D30" s="47">
        <f>C30/C$30*100</f>
        <v>100</v>
      </c>
      <c r="E30" s="43">
        <f>SUM(E31:E32)</f>
        <v>120855469.19</v>
      </c>
      <c r="F30" s="47">
        <f>E30/E$30*100</f>
        <v>100</v>
      </c>
      <c r="G30" s="43">
        <f>SUM(G31:G32)</f>
        <v>-1204530.8100000024</v>
      </c>
      <c r="H30" s="49">
        <f>IF(C30=0,0,ABS(G30/C30*100))</f>
        <v>0.9868350073734249</v>
      </c>
    </row>
    <row r="31" spans="1:9" ht="17.25" customHeight="1">
      <c r="A31" s="22"/>
      <c r="B31" s="27" t="s">
        <v>53</v>
      </c>
      <c r="C31" s="60">
        <v>585000</v>
      </c>
      <c r="D31" s="48">
        <f>C31/$C$30*100</f>
        <v>0.4792724889398656</v>
      </c>
      <c r="E31" s="62">
        <v>559449</v>
      </c>
      <c r="F31" s="48">
        <f>E31/E$30*100</f>
        <v>0.46290747431585066</v>
      </c>
      <c r="G31" s="46">
        <f>E31-C31</f>
        <v>-25551</v>
      </c>
      <c r="H31" s="50">
        <f>IF(C31=0,0,ABS(G31/C31*100))</f>
        <v>4.367692307692308</v>
      </c>
      <c r="I31" s="37"/>
    </row>
    <row r="32" spans="1:9" ht="17.25" customHeight="1">
      <c r="A32" s="22"/>
      <c r="B32" s="27" t="s">
        <v>14</v>
      </c>
      <c r="C32" s="60">
        <v>121475000</v>
      </c>
      <c r="D32" s="48">
        <f>C32/$C$30*100</f>
        <v>99.52072751106013</v>
      </c>
      <c r="E32" s="61">
        <v>120296020.19</v>
      </c>
      <c r="F32" s="48">
        <f>E32/E$30*100</f>
        <v>99.53709252568414</v>
      </c>
      <c r="G32" s="46">
        <f>E32-C32</f>
        <v>-1178979.8100000024</v>
      </c>
      <c r="H32" s="50">
        <f>IF(C32=0,0,ABS(G32/C32*100))</f>
        <v>0.9705534554435088</v>
      </c>
      <c r="I32" s="37"/>
    </row>
    <row r="33" spans="1:8" s="22" customFormat="1" ht="17.25" customHeight="1">
      <c r="A33" s="77" t="s">
        <v>15</v>
      </c>
      <c r="B33" s="78"/>
      <c r="C33" s="43"/>
      <c r="D33" s="47"/>
      <c r="E33" s="43"/>
      <c r="F33" s="47"/>
      <c r="G33" s="45"/>
      <c r="H33" s="51"/>
    </row>
    <row r="34" spans="1:8" s="22" customFormat="1" ht="17.25" customHeight="1">
      <c r="A34" s="77" t="s">
        <v>16</v>
      </c>
      <c r="B34" s="78"/>
      <c r="C34" s="43">
        <f>C30-C33</f>
        <v>122060000</v>
      </c>
      <c r="D34" s="47">
        <f>C34/$C$30*100</f>
        <v>100</v>
      </c>
      <c r="E34" s="43">
        <f>E30-E33</f>
        <v>120855469.19</v>
      </c>
      <c r="F34" s="47">
        <f>E34/E$30*100</f>
        <v>100</v>
      </c>
      <c r="G34" s="45">
        <f>G30-G33</f>
        <v>-1204530.8100000024</v>
      </c>
      <c r="H34" s="51">
        <f>IF(C34=0,0,ABS(G34/C34*100))</f>
        <v>0.9868350073734249</v>
      </c>
    </row>
    <row r="35" spans="1:8" ht="17.25" customHeight="1">
      <c r="A35" s="39"/>
      <c r="B35" s="27"/>
      <c r="C35" s="38"/>
      <c r="D35" s="40"/>
      <c r="E35" s="38"/>
      <c r="F35" s="40"/>
      <c r="G35" s="40"/>
      <c r="H35" s="42"/>
    </row>
    <row r="36" spans="1:8" ht="17.25" customHeight="1">
      <c r="A36" s="39"/>
      <c r="B36" s="27"/>
      <c r="C36" s="38"/>
      <c r="D36" s="40"/>
      <c r="E36" s="38"/>
      <c r="F36" s="40"/>
      <c r="G36" s="40"/>
      <c r="H36" s="42"/>
    </row>
    <row r="37" spans="1:8" ht="17.25" customHeight="1">
      <c r="A37" s="39"/>
      <c r="B37" s="27"/>
      <c r="C37" s="38"/>
      <c r="D37" s="40"/>
      <c r="E37" s="38"/>
      <c r="F37" s="40"/>
      <c r="G37" s="40"/>
      <c r="H37" s="42"/>
    </row>
    <row r="38" spans="1:8" ht="17.25" customHeight="1">
      <c r="A38" s="39"/>
      <c r="B38" s="27"/>
      <c r="C38" s="38"/>
      <c r="D38" s="40"/>
      <c r="E38" s="38"/>
      <c r="F38" s="40"/>
      <c r="G38" s="40"/>
      <c r="H38" s="42"/>
    </row>
    <row r="39" spans="1:8" ht="17.25" customHeight="1">
      <c r="A39" s="39"/>
      <c r="B39" s="27"/>
      <c r="C39" s="38"/>
      <c r="D39" s="40"/>
      <c r="E39" s="38"/>
      <c r="F39" s="40"/>
      <c r="G39" s="40"/>
      <c r="H39" s="42"/>
    </row>
    <row r="40" spans="2:8" s="41" customFormat="1" ht="17.25" customHeight="1">
      <c r="B40" s="27"/>
      <c r="C40" s="28"/>
      <c r="D40" s="29"/>
      <c r="E40" s="30"/>
      <c r="F40" s="29"/>
      <c r="G40" s="29"/>
      <c r="H40" s="33"/>
    </row>
    <row r="41" spans="2:8" ht="17.25" customHeight="1">
      <c r="B41" s="27"/>
      <c r="C41" s="28"/>
      <c r="D41" s="29">
        <v>0</v>
      </c>
      <c r="E41" s="30"/>
      <c r="F41" s="29">
        <v>0</v>
      </c>
      <c r="G41" s="29">
        <v>0</v>
      </c>
      <c r="H41" s="33">
        <v>0</v>
      </c>
    </row>
    <row r="42" spans="1:8" s="22" customFormat="1" ht="17.25" customHeight="1" thickBot="1">
      <c r="A42" s="75"/>
      <c r="B42" s="76"/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6">
        <v>0</v>
      </c>
    </row>
    <row r="43" spans="1:8" ht="15.75">
      <c r="A43" s="22"/>
      <c r="B43" s="72"/>
      <c r="C43" s="72"/>
      <c r="D43" s="72"/>
      <c r="E43" s="72"/>
      <c r="F43" s="72"/>
      <c r="G43" s="72"/>
      <c r="H43" s="72"/>
    </row>
    <row r="44" spans="2:8" ht="15.75">
      <c r="B44" s="74"/>
      <c r="C44" s="74"/>
      <c r="D44" s="74"/>
      <c r="E44" s="74"/>
      <c r="F44" s="74"/>
      <c r="G44" s="74"/>
      <c r="H44" s="74"/>
    </row>
  </sheetData>
  <sheetProtection/>
  <mergeCells count="26">
    <mergeCell ref="A8:B8"/>
    <mergeCell ref="A33:B33"/>
    <mergeCell ref="A20:B20"/>
    <mergeCell ref="A28:B29"/>
    <mergeCell ref="A25:H25"/>
    <mergeCell ref="A30:B30"/>
    <mergeCell ref="B21:H21"/>
    <mergeCell ref="B22:H22"/>
    <mergeCell ref="G28:H28"/>
    <mergeCell ref="A1:H1"/>
    <mergeCell ref="C28:D28"/>
    <mergeCell ref="B26:H26"/>
    <mergeCell ref="G4:H4"/>
    <mergeCell ref="B2:H2"/>
    <mergeCell ref="C27:H27"/>
    <mergeCell ref="E28:F28"/>
    <mergeCell ref="A6:B6"/>
    <mergeCell ref="A11:B11"/>
    <mergeCell ref="C3:H3"/>
    <mergeCell ref="B43:H43"/>
    <mergeCell ref="C4:D4"/>
    <mergeCell ref="E4:F4"/>
    <mergeCell ref="B44:H44"/>
    <mergeCell ref="A42:B42"/>
    <mergeCell ref="A4:B5"/>
    <mergeCell ref="A34:B34"/>
  </mergeCells>
  <dataValidations count="1">
    <dataValidation type="decimal" operator="greaterThanOrEqual" allowBlank="1" showInputMessage="1" showErrorMessage="1" sqref="C12:F19 C6:F10 G6 G8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6.5"/>
  <cols>
    <col min="1" max="1" width="0.875" style="5" customWidth="1"/>
    <col min="2" max="2" width="19.00390625" style="5" customWidth="1"/>
    <col min="3" max="3" width="6.875" style="5" customWidth="1"/>
    <col min="4" max="4" width="13.00390625" style="5" customWidth="1"/>
    <col min="5" max="5" width="3.75390625" style="5" customWidth="1"/>
    <col min="6" max="6" width="4.50390625" style="5" customWidth="1"/>
    <col min="7" max="7" width="13.25390625" style="5" customWidth="1"/>
    <col min="8" max="8" width="3.50390625" style="5" customWidth="1"/>
    <col min="9" max="9" width="14.75390625" style="5" customWidth="1"/>
    <col min="10" max="10" width="1.37890625" style="5" customWidth="1"/>
    <col min="11" max="11" width="8.25390625" style="5" customWidth="1"/>
    <col min="12" max="12" width="13.00390625" style="5" customWidth="1"/>
    <col min="13" max="16384" width="9.00390625" style="5" customWidth="1"/>
  </cols>
  <sheetData>
    <row r="1" spans="1:11" s="1" customFormat="1" ht="27" customHeight="1">
      <c r="A1" s="8"/>
      <c r="B1" s="112" t="s">
        <v>48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s="1" customFormat="1" ht="17.25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3" customFormat="1" ht="20.25" thickBot="1">
      <c r="A3" s="1"/>
      <c r="B3" s="2"/>
      <c r="C3" s="114" t="s">
        <v>44</v>
      </c>
      <c r="D3" s="115"/>
      <c r="E3" s="115"/>
      <c r="F3" s="115"/>
      <c r="G3" s="115"/>
      <c r="H3" s="115"/>
      <c r="I3" s="116" t="s">
        <v>0</v>
      </c>
      <c r="J3" s="116"/>
      <c r="K3" s="116"/>
    </row>
    <row r="4" spans="1:11" s="3" customFormat="1" ht="18.75" customHeight="1">
      <c r="A4" s="134" t="s">
        <v>3</v>
      </c>
      <c r="B4" s="134"/>
      <c r="C4" s="122"/>
      <c r="D4" s="121" t="s">
        <v>36</v>
      </c>
      <c r="E4" s="122"/>
      <c r="F4" s="121" t="s">
        <v>5</v>
      </c>
      <c r="G4" s="122"/>
      <c r="H4" s="125" t="s">
        <v>12</v>
      </c>
      <c r="I4" s="126"/>
      <c r="J4" s="126"/>
      <c r="K4" s="126"/>
    </row>
    <row r="5" spans="1:11" s="3" customFormat="1" ht="18.75" customHeight="1">
      <c r="A5" s="135"/>
      <c r="B5" s="135"/>
      <c r="C5" s="124"/>
      <c r="D5" s="123"/>
      <c r="E5" s="124"/>
      <c r="F5" s="123"/>
      <c r="G5" s="124"/>
      <c r="H5" s="108" t="s">
        <v>17</v>
      </c>
      <c r="I5" s="109"/>
      <c r="J5" s="117" t="s">
        <v>1</v>
      </c>
      <c r="K5" s="118"/>
    </row>
    <row r="6" spans="1:11" s="3" customFormat="1" ht="17.25" customHeight="1">
      <c r="A6" s="136" t="s">
        <v>18</v>
      </c>
      <c r="B6" s="136"/>
      <c r="C6" s="137"/>
      <c r="D6" s="110"/>
      <c r="E6" s="111"/>
      <c r="F6" s="110"/>
      <c r="G6" s="111"/>
      <c r="H6" s="110"/>
      <c r="I6" s="111"/>
      <c r="J6" s="119"/>
      <c r="K6" s="120"/>
    </row>
    <row r="7" spans="1:11" ht="17.25" customHeight="1">
      <c r="A7" s="10"/>
      <c r="B7" s="140" t="s">
        <v>33</v>
      </c>
      <c r="C7" s="141"/>
      <c r="D7" s="57">
        <v>585000</v>
      </c>
      <c r="E7" s="58"/>
      <c r="F7" s="57">
        <v>559449</v>
      </c>
      <c r="G7" s="58"/>
      <c r="H7" s="68">
        <f>F7-D7</f>
        <v>-25551</v>
      </c>
      <c r="I7" s="69"/>
      <c r="J7" s="106">
        <f>IF(D7=0,0,ABS(H7/D7*100))</f>
        <v>4.367692307692308</v>
      </c>
      <c r="K7" s="107">
        <f>IF(F7=0,0,ABS(J7/F7*100))</f>
        <v>0.0007807132209892784</v>
      </c>
    </row>
    <row r="8" spans="1:11" ht="17.25" customHeight="1">
      <c r="A8" s="10"/>
      <c r="B8" s="140" t="s">
        <v>19</v>
      </c>
      <c r="C8" s="141"/>
      <c r="D8" s="57">
        <v>63000</v>
      </c>
      <c r="E8" s="58"/>
      <c r="F8" s="57">
        <v>67402</v>
      </c>
      <c r="G8" s="58"/>
      <c r="H8" s="68">
        <f>F8-D8</f>
        <v>4402</v>
      </c>
      <c r="I8" s="69"/>
      <c r="J8" s="106">
        <f>IF(D8=0,0,ABS(H8/D8*100))</f>
        <v>6.987301587301588</v>
      </c>
      <c r="K8" s="107">
        <f>IF(F8=0,0,ABS(J8/F8*100))</f>
        <v>0.010366608687133303</v>
      </c>
    </row>
    <row r="9" spans="1:11" s="3" customFormat="1" ht="17.25" customHeight="1">
      <c r="A9" s="10"/>
      <c r="B9" s="10" t="s">
        <v>40</v>
      </c>
      <c r="C9" s="12"/>
      <c r="D9" s="95">
        <f>D7+D8</f>
        <v>648000</v>
      </c>
      <c r="E9" s="96"/>
      <c r="F9" s="95">
        <f>F7+F8</f>
        <v>626851</v>
      </c>
      <c r="G9" s="96"/>
      <c r="H9" s="95">
        <f>H7+H8</f>
        <v>-21149</v>
      </c>
      <c r="I9" s="96"/>
      <c r="J9" s="104">
        <f>IF(D9=0,0,ABS(H9/D9*100))</f>
        <v>3.2637345679012344</v>
      </c>
      <c r="K9" s="105">
        <f>IF(F9=0,0,ABS(J9/F9*100))</f>
        <v>0.0005206555573655039</v>
      </c>
    </row>
    <row r="10" spans="1:11" s="3" customFormat="1" ht="17.25" customHeight="1">
      <c r="A10" s="127" t="s">
        <v>39</v>
      </c>
      <c r="B10" s="127"/>
      <c r="C10" s="128"/>
      <c r="D10" s="57"/>
      <c r="E10" s="58"/>
      <c r="F10" s="57"/>
      <c r="G10" s="58"/>
      <c r="H10" s="57"/>
      <c r="I10" s="58"/>
      <c r="J10" s="106"/>
      <c r="K10" s="107"/>
    </row>
    <row r="11" spans="1:11" ht="17.25" customHeight="1">
      <c r="A11" s="10"/>
      <c r="B11" s="146" t="s">
        <v>54</v>
      </c>
      <c r="C11" s="147"/>
      <c r="D11" s="57"/>
      <c r="E11" s="58"/>
      <c r="F11" s="57">
        <v>650</v>
      </c>
      <c r="G11" s="58"/>
      <c r="H11" s="68">
        <f>F11-D11</f>
        <v>650</v>
      </c>
      <c r="I11" s="69"/>
      <c r="J11" s="106">
        <f>IF(D11=0,0,ABS(H11/D11*100))</f>
        <v>0</v>
      </c>
      <c r="K11" s="107">
        <f>IF(F11=0,0,ABS(J11/F11*100))</f>
        <v>0</v>
      </c>
    </row>
    <row r="12" spans="1:11" ht="17.25" customHeight="1">
      <c r="A12" s="10"/>
      <c r="B12" s="10" t="s">
        <v>41</v>
      </c>
      <c r="C12" s="19"/>
      <c r="D12" s="95">
        <f>D11</f>
        <v>0</v>
      </c>
      <c r="E12" s="96"/>
      <c r="F12" s="95">
        <f>F11</f>
        <v>650</v>
      </c>
      <c r="G12" s="96"/>
      <c r="H12" s="95">
        <f>H10+H11</f>
        <v>650</v>
      </c>
      <c r="I12" s="96"/>
      <c r="J12" s="104">
        <f>IF(D12=0,0,ABS(H12/D12*100))</f>
        <v>0</v>
      </c>
      <c r="K12" s="105">
        <f>IF(F12=0,0,ABS(J12/F12*100))</f>
        <v>0</v>
      </c>
    </row>
    <row r="13" spans="1:11" s="3" customFormat="1" ht="17.25" customHeight="1">
      <c r="A13" s="127" t="s">
        <v>38</v>
      </c>
      <c r="B13" s="127"/>
      <c r="C13" s="128"/>
      <c r="D13" s="95">
        <f>D9+D12</f>
        <v>648000</v>
      </c>
      <c r="E13" s="96"/>
      <c r="F13" s="95">
        <f>F9+F12</f>
        <v>627501</v>
      </c>
      <c r="G13" s="96"/>
      <c r="H13" s="95">
        <f>H9+H12</f>
        <v>-20499</v>
      </c>
      <c r="I13" s="96"/>
      <c r="J13" s="104">
        <f>IF(D13=0,0,ABS(H13/D13*100))</f>
        <v>3.163425925925926</v>
      </c>
      <c r="K13" s="105">
        <f>IF(F13=0,0,ABS(J13/F13*100))</f>
        <v>0.0005041308182657758</v>
      </c>
    </row>
    <row r="14" spans="1:11" ht="17.25" customHeight="1">
      <c r="A14" s="127" t="s">
        <v>20</v>
      </c>
      <c r="B14" s="127"/>
      <c r="C14" s="128"/>
      <c r="D14" s="102">
        <v>846327000</v>
      </c>
      <c r="E14" s="103"/>
      <c r="F14" s="102">
        <v>845242287.5</v>
      </c>
      <c r="G14" s="103"/>
      <c r="H14" s="95">
        <f>F14-D14</f>
        <v>-1084712.5</v>
      </c>
      <c r="I14" s="96"/>
      <c r="J14" s="104">
        <f>IF(D14=0,0,ABS(H14/D14*100))</f>
        <v>0.1281670678118505</v>
      </c>
      <c r="K14" s="105">
        <f>IF(F14=0,0,ABS(J14/F14*100))</f>
        <v>1.5163352533027462E-08</v>
      </c>
    </row>
    <row r="15" spans="1:11" ht="17.25" customHeight="1">
      <c r="A15" s="127" t="s">
        <v>21</v>
      </c>
      <c r="B15" s="127"/>
      <c r="C15" s="128"/>
      <c r="D15" s="95">
        <f>D13+D14</f>
        <v>846975000</v>
      </c>
      <c r="E15" s="96"/>
      <c r="F15" s="95">
        <f>F13+F14</f>
        <v>845869788.5</v>
      </c>
      <c r="G15" s="96"/>
      <c r="H15" s="95">
        <f>H13+H14</f>
        <v>-1105211.5</v>
      </c>
      <c r="I15" s="96"/>
      <c r="J15" s="104">
        <f>IF(D15=0,0,ABS(H15/D15*100))</f>
        <v>0.13048927063962928</v>
      </c>
      <c r="K15" s="105">
        <f>IF(F15=0,0,ABS(J15/F15*100))</f>
        <v>1.542663804922373E-08</v>
      </c>
    </row>
    <row r="16" spans="1:11" ht="17.25" customHeight="1">
      <c r="A16" s="10"/>
      <c r="B16" s="10"/>
      <c r="C16" s="12"/>
      <c r="D16" s="9"/>
      <c r="E16" s="56"/>
      <c r="F16" s="9"/>
      <c r="G16" s="56"/>
      <c r="H16" s="9"/>
      <c r="I16" s="56"/>
      <c r="J16" s="54"/>
      <c r="K16" s="55"/>
    </row>
    <row r="17" spans="1:11" ht="17.25" customHeight="1">
      <c r="A17" s="10"/>
      <c r="B17" s="10"/>
      <c r="C17" s="12"/>
      <c r="D17" s="9"/>
      <c r="E17" s="56"/>
      <c r="F17" s="9"/>
      <c r="G17" s="56"/>
      <c r="H17" s="9"/>
      <c r="I17" s="56"/>
      <c r="J17" s="54"/>
      <c r="K17" s="55"/>
    </row>
    <row r="18" spans="1:11" ht="17.25" customHeight="1">
      <c r="A18" s="10"/>
      <c r="B18" s="10"/>
      <c r="C18" s="12"/>
      <c r="D18" s="9"/>
      <c r="E18" s="56"/>
      <c r="F18" s="9"/>
      <c r="G18" s="56"/>
      <c r="H18" s="9"/>
      <c r="I18" s="56"/>
      <c r="J18" s="54"/>
      <c r="K18" s="55"/>
    </row>
    <row r="19" spans="1:11" ht="17.25" customHeight="1">
      <c r="A19" s="10"/>
      <c r="B19" s="10"/>
      <c r="C19" s="12"/>
      <c r="D19" s="9"/>
      <c r="E19" s="56"/>
      <c r="F19" s="9"/>
      <c r="G19" s="56"/>
      <c r="H19" s="9"/>
      <c r="I19" s="56"/>
      <c r="J19" s="54"/>
      <c r="K19" s="55"/>
    </row>
    <row r="20" spans="1:11" s="3" customFormat="1" ht="17.25" customHeight="1" thickBot="1">
      <c r="A20" s="138"/>
      <c r="B20" s="138"/>
      <c r="C20" s="139"/>
      <c r="D20" s="88"/>
      <c r="E20" s="92"/>
      <c r="F20" s="88"/>
      <c r="G20" s="92"/>
      <c r="H20" s="88"/>
      <c r="I20" s="92"/>
      <c r="J20" s="142"/>
      <c r="K20" s="143"/>
    </row>
    <row r="25" spans="1:11" s="1" customFormat="1" ht="27" customHeight="1">
      <c r="A25" s="3"/>
      <c r="B25" s="112" t="s">
        <v>49</v>
      </c>
      <c r="C25" s="112"/>
      <c r="D25" s="112"/>
      <c r="E25" s="112"/>
      <c r="F25" s="112"/>
      <c r="G25" s="112"/>
      <c r="H25" s="112"/>
      <c r="I25" s="112"/>
      <c r="J25" s="112"/>
      <c r="K25" s="112"/>
    </row>
    <row r="26" spans="2:11" s="1" customFormat="1" ht="17.25" customHeight="1"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s="3" customFormat="1" ht="16.5" thickBot="1">
      <c r="A27" s="1"/>
      <c r="B27" s="1"/>
      <c r="C27" s="129" t="s">
        <v>45</v>
      </c>
      <c r="D27" s="129"/>
      <c r="E27" s="129"/>
      <c r="F27" s="129"/>
      <c r="G27" s="129"/>
      <c r="H27" s="129"/>
      <c r="I27" s="116" t="s">
        <v>0</v>
      </c>
      <c r="J27" s="116"/>
      <c r="K27" s="116"/>
    </row>
    <row r="28" spans="1:11" s="15" customFormat="1" ht="35.25" customHeight="1">
      <c r="A28" s="97" t="s">
        <v>22</v>
      </c>
      <c r="B28" s="98"/>
      <c r="C28" s="99" t="s">
        <v>23</v>
      </c>
      <c r="D28" s="98"/>
      <c r="E28" s="130" t="s">
        <v>24</v>
      </c>
      <c r="F28" s="131"/>
      <c r="G28" s="99" t="s">
        <v>25</v>
      </c>
      <c r="H28" s="98"/>
      <c r="I28" s="99" t="s">
        <v>2</v>
      </c>
      <c r="J28" s="97"/>
      <c r="K28" s="14" t="s">
        <v>24</v>
      </c>
    </row>
    <row r="29" spans="1:11" s="3" customFormat="1" ht="17.25" customHeight="1">
      <c r="A29" s="145" t="s">
        <v>26</v>
      </c>
      <c r="B29" s="133"/>
      <c r="C29" s="110">
        <f>SUM(C30:D39)</f>
        <v>846338704.5</v>
      </c>
      <c r="D29" s="111"/>
      <c r="E29" s="110">
        <f>IF(C$29&gt;0,(C29/C$29)*100,0)</f>
        <v>100</v>
      </c>
      <c r="F29" s="111">
        <f>IF(E$5&gt;0,(E29/#REF!)*100,0)</f>
        <v>0</v>
      </c>
      <c r="G29" s="132" t="s">
        <v>27</v>
      </c>
      <c r="H29" s="133"/>
      <c r="I29" s="110">
        <f>SUM(I30:J34)</f>
        <v>51796</v>
      </c>
      <c r="J29" s="144"/>
      <c r="K29" s="9">
        <f>IF(I$40&gt;0,(I29/I$40)*100,0)</f>
        <v>0.006120008422703538</v>
      </c>
    </row>
    <row r="30" spans="1:11" ht="17.25" customHeight="1">
      <c r="A30" s="83" t="s">
        <v>28</v>
      </c>
      <c r="B30" s="84"/>
      <c r="C30" s="57">
        <v>846338704.5</v>
      </c>
      <c r="D30" s="58"/>
      <c r="E30" s="68">
        <f>IF(C$29&gt;0,(C30/C$29)*100,0)</f>
        <v>100</v>
      </c>
      <c r="F30" s="69">
        <f>IF(E$5&gt;0,(E30/#REF!)*100,0)</f>
        <v>0</v>
      </c>
      <c r="G30" s="83" t="s">
        <v>29</v>
      </c>
      <c r="H30" s="84"/>
      <c r="I30" s="57">
        <v>51796</v>
      </c>
      <c r="J30" s="87"/>
      <c r="K30" s="6">
        <f>IF(I$40&gt;0,(I30/I$40)*100,0)</f>
        <v>0.006120008422703538</v>
      </c>
    </row>
    <row r="31" spans="1:11" ht="34.5" customHeight="1">
      <c r="A31" s="100"/>
      <c r="B31" s="101"/>
      <c r="C31" s="57"/>
      <c r="D31" s="58"/>
      <c r="E31" s="68">
        <f>IF(C$29&gt;0,(C31/C$29)*100,0)</f>
        <v>0</v>
      </c>
      <c r="F31" s="69">
        <f>IF(E$5&gt;0,(E31/#REF!)*100,0)</f>
        <v>0</v>
      </c>
      <c r="G31" s="83"/>
      <c r="H31" s="84"/>
      <c r="I31" s="57"/>
      <c r="J31" s="87"/>
      <c r="K31" s="6">
        <f>IF(I$40&gt;0,(I31/I$40)*100,0)</f>
        <v>0</v>
      </c>
    </row>
    <row r="32" spans="1:11" ht="17.25" customHeight="1">
      <c r="A32" s="83"/>
      <c r="B32" s="84"/>
      <c r="C32" s="57"/>
      <c r="D32" s="58"/>
      <c r="E32" s="68">
        <f>IF(C$29&gt;0,(C32/C$29)*100,0)</f>
        <v>0</v>
      </c>
      <c r="F32" s="69">
        <f>IF(E$5&gt;0,(E32/#REF!)*100,0)</f>
        <v>0</v>
      </c>
      <c r="G32" s="13"/>
      <c r="H32" s="4"/>
      <c r="I32" s="11"/>
      <c r="J32" s="16"/>
      <c r="K32" s="6"/>
    </row>
    <row r="33" spans="1:11" ht="17.25" customHeight="1">
      <c r="A33" s="13"/>
      <c r="B33" s="4"/>
      <c r="C33" s="11"/>
      <c r="D33" s="53"/>
      <c r="E33" s="6"/>
      <c r="F33" s="52"/>
      <c r="G33" s="13"/>
      <c r="H33" s="4"/>
      <c r="I33" s="11"/>
      <c r="J33" s="16"/>
      <c r="K33" s="6"/>
    </row>
    <row r="34" spans="1:11" ht="17.25" customHeight="1">
      <c r="A34" s="83"/>
      <c r="B34" s="84"/>
      <c r="C34" s="57"/>
      <c r="D34" s="58"/>
      <c r="E34" s="68"/>
      <c r="F34" s="69"/>
      <c r="G34" s="83"/>
      <c r="H34" s="84"/>
      <c r="I34" s="57"/>
      <c r="J34" s="87"/>
      <c r="K34" s="6">
        <f aca="true" t="shared" si="0" ref="K34:K40">IF(I$40&gt;0,(I34/I$40)*100,0)</f>
        <v>0</v>
      </c>
    </row>
    <row r="35" spans="1:11" s="3" customFormat="1" ht="17.25" customHeight="1">
      <c r="A35" s="83"/>
      <c r="B35" s="84"/>
      <c r="C35" s="57"/>
      <c r="D35" s="58"/>
      <c r="E35" s="68">
        <f>IF(C$29&gt;0,(C35/C$29)*100,0)</f>
        <v>0</v>
      </c>
      <c r="F35" s="69">
        <f>IF(E$5&gt;0,(E35/#REF!)*100,0)</f>
        <v>0</v>
      </c>
      <c r="G35" s="85" t="s">
        <v>30</v>
      </c>
      <c r="H35" s="86"/>
      <c r="I35" s="148">
        <f>I36+I37</f>
        <v>846286908.5</v>
      </c>
      <c r="J35" s="149"/>
      <c r="K35" s="9">
        <f t="shared" si="0"/>
        <v>99.9938799915773</v>
      </c>
    </row>
    <row r="36" spans="1:11" ht="17.25" customHeight="1">
      <c r="A36" s="83"/>
      <c r="B36" s="84"/>
      <c r="C36" s="57"/>
      <c r="D36" s="58"/>
      <c r="E36" s="68">
        <f>IF(C$29&gt;0,(C36/C$29)*100,0)</f>
        <v>0</v>
      </c>
      <c r="F36" s="69">
        <f>IF(E$5&gt;0,(E36/#REF!)*100,0)</f>
        <v>0</v>
      </c>
      <c r="G36" s="83" t="s">
        <v>55</v>
      </c>
      <c r="H36" s="84"/>
      <c r="I36" s="150">
        <v>725431439.31</v>
      </c>
      <c r="J36" s="151"/>
      <c r="K36" s="6">
        <f t="shared" si="0"/>
        <v>85.71408059833094</v>
      </c>
    </row>
    <row r="37" spans="1:11" ht="17.25" customHeight="1">
      <c r="A37" s="83"/>
      <c r="B37" s="84"/>
      <c r="C37" s="57"/>
      <c r="D37" s="58"/>
      <c r="E37" s="68"/>
      <c r="F37" s="69"/>
      <c r="G37" s="83" t="s">
        <v>56</v>
      </c>
      <c r="H37" s="84"/>
      <c r="I37" s="150">
        <v>120855469.19</v>
      </c>
      <c r="J37" s="151"/>
      <c r="K37" s="6">
        <f t="shared" si="0"/>
        <v>14.279799393246348</v>
      </c>
    </row>
    <row r="38" spans="1:11" ht="17.25" customHeight="1">
      <c r="A38" s="83"/>
      <c r="B38" s="84"/>
      <c r="C38" s="57"/>
      <c r="D38" s="58"/>
      <c r="E38" s="68">
        <f>IF(C$29&gt;0,(C38/C$29)*100,0)</f>
        <v>0</v>
      </c>
      <c r="F38" s="69">
        <f>IF(E$5&gt;0,(E38/#REF!)*100,0)</f>
        <v>0</v>
      </c>
      <c r="G38" s="83"/>
      <c r="H38" s="84"/>
      <c r="I38" s="152"/>
      <c r="J38" s="153"/>
      <c r="K38" s="6">
        <f t="shared" si="0"/>
        <v>0</v>
      </c>
    </row>
    <row r="39" spans="1:11" ht="17.25" customHeight="1">
      <c r="A39" s="83"/>
      <c r="B39" s="84"/>
      <c r="C39" s="57"/>
      <c r="D39" s="58"/>
      <c r="E39" s="68">
        <f>IF(C$29&gt;0,(C39/C$29)*100,0)</f>
        <v>0</v>
      </c>
      <c r="F39" s="69">
        <f>IF(E$5&gt;0,(E39/#REF!)*100,0)</f>
        <v>0</v>
      </c>
      <c r="G39" s="83"/>
      <c r="H39" s="84"/>
      <c r="I39" s="57"/>
      <c r="J39" s="87"/>
      <c r="K39" s="6">
        <f t="shared" si="0"/>
        <v>0</v>
      </c>
    </row>
    <row r="40" spans="1:12" s="3" customFormat="1" ht="19.5" customHeight="1" thickBot="1">
      <c r="A40" s="93" t="s">
        <v>31</v>
      </c>
      <c r="B40" s="94"/>
      <c r="C40" s="88">
        <f>SUM(C30:D39)</f>
        <v>846338704.5</v>
      </c>
      <c r="D40" s="92"/>
      <c r="E40" s="88">
        <f>IF(C$29&gt;0,(C40/C$29)*100,0)</f>
        <v>100</v>
      </c>
      <c r="F40" s="92">
        <f>IF(E$5&gt;0,(E40/#REF!)*100,0)</f>
        <v>0</v>
      </c>
      <c r="G40" s="90" t="s">
        <v>32</v>
      </c>
      <c r="H40" s="91"/>
      <c r="I40" s="88">
        <f>I29+I35</f>
        <v>846338704.5</v>
      </c>
      <c r="J40" s="89"/>
      <c r="K40" s="17">
        <f t="shared" si="0"/>
        <v>100</v>
      </c>
      <c r="L40" s="18"/>
    </row>
    <row r="41" spans="1:11" s="7" customFormat="1" ht="16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2:11" ht="16.5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 ht="16.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sheetProtection/>
  <mergeCells count="128">
    <mergeCell ref="I35:J35"/>
    <mergeCell ref="E35:F35"/>
    <mergeCell ref="C35:D35"/>
    <mergeCell ref="D10:E10"/>
    <mergeCell ref="D11:E11"/>
    <mergeCell ref="D12:E12"/>
    <mergeCell ref="B26:K26"/>
    <mergeCell ref="A29:B29"/>
    <mergeCell ref="C30:D30"/>
    <mergeCell ref="F11:G11"/>
    <mergeCell ref="F12:G12"/>
    <mergeCell ref="B11:C11"/>
    <mergeCell ref="A30:B30"/>
    <mergeCell ref="C29:D29"/>
    <mergeCell ref="E29:F29"/>
    <mergeCell ref="I29:J29"/>
    <mergeCell ref="I28:J28"/>
    <mergeCell ref="A15:C15"/>
    <mergeCell ref="I38:J38"/>
    <mergeCell ref="H20:I20"/>
    <mergeCell ref="I27:K27"/>
    <mergeCell ref="J20:K20"/>
    <mergeCell ref="G38:H38"/>
    <mergeCell ref="E36:F36"/>
    <mergeCell ref="I30:J30"/>
    <mergeCell ref="B25:K25"/>
    <mergeCell ref="A20:C20"/>
    <mergeCell ref="B7:C7"/>
    <mergeCell ref="B8:C8"/>
    <mergeCell ref="A13:C13"/>
    <mergeCell ref="A10:C10"/>
    <mergeCell ref="D7:E7"/>
    <mergeCell ref="E30:F30"/>
    <mergeCell ref="A14:C14"/>
    <mergeCell ref="F20:G20"/>
    <mergeCell ref="G28:H28"/>
    <mergeCell ref="C27:H27"/>
    <mergeCell ref="E28:F28"/>
    <mergeCell ref="G30:H30"/>
    <mergeCell ref="G29:H29"/>
    <mergeCell ref="D8:E8"/>
    <mergeCell ref="D9:E9"/>
    <mergeCell ref="J5:K5"/>
    <mergeCell ref="D6:E6"/>
    <mergeCell ref="J6:K6"/>
    <mergeCell ref="F4:G5"/>
    <mergeCell ref="H4:K4"/>
    <mergeCell ref="D4:E5"/>
    <mergeCell ref="F6:G6"/>
    <mergeCell ref="H5:I5"/>
    <mergeCell ref="H6:I6"/>
    <mergeCell ref="B1:K1"/>
    <mergeCell ref="B2:K2"/>
    <mergeCell ref="C3:H3"/>
    <mergeCell ref="I3:K3"/>
    <mergeCell ref="A4:C5"/>
    <mergeCell ref="A6:C6"/>
    <mergeCell ref="D13:E13"/>
    <mergeCell ref="H13:I13"/>
    <mergeCell ref="F13:G13"/>
    <mergeCell ref="H15:I15"/>
    <mergeCell ref="J8:K8"/>
    <mergeCell ref="J9:K9"/>
    <mergeCell ref="H11:I11"/>
    <mergeCell ref="H12:I12"/>
    <mergeCell ref="H10:I10"/>
    <mergeCell ref="J15:K15"/>
    <mergeCell ref="J13:K13"/>
    <mergeCell ref="H14:I14"/>
    <mergeCell ref="J7:K7"/>
    <mergeCell ref="H7:I7"/>
    <mergeCell ref="J10:K10"/>
    <mergeCell ref="J11:K11"/>
    <mergeCell ref="J12:K12"/>
    <mergeCell ref="J14:K14"/>
    <mergeCell ref="D20:E20"/>
    <mergeCell ref="F7:G7"/>
    <mergeCell ref="F8:G8"/>
    <mergeCell ref="F15:G15"/>
    <mergeCell ref="F14:G14"/>
    <mergeCell ref="D14:E14"/>
    <mergeCell ref="D15:E15"/>
    <mergeCell ref="F9:G9"/>
    <mergeCell ref="F10:G10"/>
    <mergeCell ref="H8:I8"/>
    <mergeCell ref="H9:I9"/>
    <mergeCell ref="A34:B34"/>
    <mergeCell ref="I34:J34"/>
    <mergeCell ref="C32:D32"/>
    <mergeCell ref="A28:B28"/>
    <mergeCell ref="C28:D28"/>
    <mergeCell ref="A32:B32"/>
    <mergeCell ref="A31:B31"/>
    <mergeCell ref="C31:D31"/>
    <mergeCell ref="B43:K43"/>
    <mergeCell ref="C39:D39"/>
    <mergeCell ref="I39:J39"/>
    <mergeCell ref="I40:J40"/>
    <mergeCell ref="B42:K42"/>
    <mergeCell ref="G40:H40"/>
    <mergeCell ref="C40:D40"/>
    <mergeCell ref="A40:B40"/>
    <mergeCell ref="E40:F40"/>
    <mergeCell ref="I31:J31"/>
    <mergeCell ref="I36:J36"/>
    <mergeCell ref="A39:B39"/>
    <mergeCell ref="E39:F39"/>
    <mergeCell ref="E38:F38"/>
    <mergeCell ref="A36:B36"/>
    <mergeCell ref="A35:B35"/>
    <mergeCell ref="G31:H31"/>
    <mergeCell ref="A37:B37"/>
    <mergeCell ref="C37:D37"/>
    <mergeCell ref="G36:H36"/>
    <mergeCell ref="A38:B38"/>
    <mergeCell ref="G39:H39"/>
    <mergeCell ref="G34:H34"/>
    <mergeCell ref="E37:F37"/>
    <mergeCell ref="E34:F34"/>
    <mergeCell ref="C34:D34"/>
    <mergeCell ref="E31:F31"/>
    <mergeCell ref="A41:K41"/>
    <mergeCell ref="G37:H37"/>
    <mergeCell ref="I37:J37"/>
    <mergeCell ref="C38:D38"/>
    <mergeCell ref="C36:D36"/>
    <mergeCell ref="E32:F32"/>
    <mergeCell ref="G35:H3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2018-03-23T06:09:34Z</cp:lastPrinted>
  <dcterms:created xsi:type="dcterms:W3CDTF">2011-04-19T02:39:36Z</dcterms:created>
  <dcterms:modified xsi:type="dcterms:W3CDTF">2018-04-27T08:13:20Z</dcterms:modified>
  <cp:category/>
  <cp:version/>
  <cp:contentType/>
  <cp:contentStatus/>
</cp:coreProperties>
</file>