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5急難" sheetId="1" r:id="rId1"/>
  </sheets>
  <definedNames>
    <definedName name="_xlnm.Print_Area" localSheetId="0">'15急難'!$A$1:$J$38</definedName>
  </definedNames>
  <calcPr fullCalcOnLoad="1"/>
</workbook>
</file>

<file path=xl/sharedStrings.xml><?xml version="1.0" encoding="utf-8"?>
<sst xmlns="http://schemas.openxmlformats.org/spreadsheetml/2006/main" count="44" uniqueCount="42">
  <si>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</si>
  <si>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</si>
  <si>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</t>
  </si>
  <si>
    <t>公積</t>
  </si>
  <si>
    <t>基金</t>
  </si>
  <si>
    <t>無形資產</t>
  </si>
  <si>
    <t>-</t>
  </si>
  <si>
    <t>貸墊款及準備金</t>
  </si>
  <si>
    <t>投資、長期應收款、</t>
  </si>
  <si>
    <t>流動資產</t>
  </si>
  <si>
    <t>負　債</t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</si>
  <si>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</si>
  <si>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％</t>
  </si>
  <si>
    <t>金　　　　額</t>
  </si>
  <si>
    <t>科　　目</t>
  </si>
  <si>
    <t>％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</si>
  <si>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</si>
  <si>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</si>
  <si>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</si>
  <si>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</si>
  <si>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</si>
  <si>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中央公教人員急難救助基金</t>
  </si>
  <si>
    <r>
      <t xml:space="preserve">  </t>
    </r>
    <r>
      <rPr>
        <b/>
        <sz val="11"/>
        <rFont val="新細明體"/>
        <family val="1"/>
      </rPr>
      <t>本期賸餘（短絀）</t>
    </r>
  </si>
  <si>
    <t>管理及總務費用</t>
  </si>
  <si>
    <t>行銷及業務費用</t>
  </si>
  <si>
    <t>投融資業務成本</t>
  </si>
  <si>
    <t xml:space="preserve">  總支出</t>
  </si>
  <si>
    <t>其他業務外收入</t>
  </si>
  <si>
    <t>財務收入</t>
  </si>
  <si>
    <t>投融資業務收入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</si>
  <si>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</si>
  <si>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</si>
  <si>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</si>
  <si>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比較增減</t>
    </r>
    <r>
      <rPr>
        <b/>
        <sz val="12"/>
        <rFont val="Times New Roman"/>
        <family val="1"/>
      </rPr>
      <t xml:space="preserve"> </t>
    </r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</si>
  <si>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</si>
  <si>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</si>
  <si>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</si>
  <si>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</si>
  <si>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收支餘絀表</t>
  </si>
  <si>
    <t>中央公教人員急難救助基金</t>
  </si>
  <si>
    <r>
      <t>不動產</t>
    </r>
    <r>
      <rPr>
        <sz val="10"/>
        <rFont val="新細明體"/>
        <family val="1"/>
      </rPr>
      <t>、</t>
    </r>
    <r>
      <rPr>
        <sz val="10"/>
        <rFont val="細明體"/>
        <family val="3"/>
      </rPr>
      <t>廠房及設備</t>
    </r>
  </si>
  <si>
    <t>淨                 值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</si>
</sst>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_);_(* \-#,##0.0_);_(* &quot;&quot;_);_(@_)"/>
    <numFmt numFmtId="179" formatCode="_(* #,##0.0_);_(&quot;  &quot;* #,##0.0_);_(* &quot;&quot;_);_(@_)"/>
    <numFmt numFmtId="180" formatCode="_(* #,##0.00_);_(&quot;－&quot;* #,##0.00_);_(* &quot; &quot;_);_(@_)"/>
    <numFmt numFmtId="181" formatCode="_(* #,##0.0_);_(&quot;－&quot;* #,##0.0_);_(* &quot; &quot;_);_(@_)"/>
    <numFmt numFmtId="182" formatCode="_-* #,##0.00_-;\-\ #,##0.00_-;_-* &quot;-&quot;??_-;_-@_-"/>
  </numFmts>
  <fonts count="54">
    <font>
      <sz val="12"/>
      <name val="標楷體"/>
      <family val="4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37" fillId="0" borderId="0" applyFont="0" applyFill="0" applyBorder="0" applyAlignment="0" applyProtection="0"/>
    <xf numFmtId="0" fontId="42" fillId="22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3" applyNumberFormat="0" applyFill="0" applyAlignment="0" applyProtection="0"/>
    <xf numFmtId="0" fontId="37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178" fontId="10" fillId="0" borderId="12" xfId="0" applyNumberFormat="1" applyFont="1" applyBorder="1" applyAlignment="1">
      <alignment horizontal="right" vertical="top"/>
    </xf>
    <xf numFmtId="178" fontId="11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177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13" xfId="0" applyNumberFormat="1" applyFont="1" applyBorder="1" applyAlignment="1" applyProtection="1">
      <alignment horizontal="right" vertical="center"/>
      <protection locked="0"/>
    </xf>
    <xf numFmtId="181" fontId="4" fillId="0" borderId="12" xfId="0" applyNumberFormat="1" applyFont="1" applyBorder="1" applyAlignment="1" applyProtection="1">
      <alignment horizontal="center" vertical="center"/>
      <protection/>
    </xf>
    <xf numFmtId="181" fontId="4" fillId="0" borderId="13" xfId="0" applyNumberFormat="1" applyFont="1" applyBorder="1" applyAlignment="1" applyProtection="1">
      <alignment horizontal="center" vertical="center"/>
      <protection/>
    </xf>
    <xf numFmtId="179" fontId="4" fillId="0" borderId="12" xfId="0" applyNumberFormat="1" applyFont="1" applyBorder="1" applyAlignment="1" applyProtection="1">
      <alignment horizontal="right" vertical="center" indent="1" readingOrder="2"/>
      <protection/>
    </xf>
    <xf numFmtId="179" fontId="4" fillId="0" borderId="0" xfId="0" applyNumberFormat="1" applyFont="1" applyBorder="1" applyAlignment="1" applyProtection="1">
      <alignment horizontal="right" vertical="center" indent="1" readingOrder="2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>
      <alignment vertical="center"/>
    </xf>
    <xf numFmtId="177" fontId="5" fillId="0" borderId="29" xfId="0" applyNumberFormat="1" applyFont="1" applyBorder="1" applyAlignment="1" applyProtection="1">
      <alignment horizontal="center" vertical="center"/>
      <protection locked="0"/>
    </xf>
    <xf numFmtId="177" fontId="5" fillId="0" borderId="28" xfId="0" applyNumberFormat="1" applyFont="1" applyBorder="1" applyAlignment="1" applyProtection="1">
      <alignment horizontal="center" vertical="center"/>
      <protection locked="0"/>
    </xf>
    <xf numFmtId="180" fontId="5" fillId="0" borderId="29" xfId="0" applyNumberFormat="1" applyFont="1" applyBorder="1" applyAlignment="1" applyProtection="1">
      <alignment horizontal="center" vertical="center"/>
      <protection/>
    </xf>
    <xf numFmtId="180" fontId="5" fillId="0" borderId="28" xfId="0" applyNumberFormat="1" applyFont="1" applyBorder="1" applyAlignment="1" applyProtection="1">
      <alignment horizontal="center" vertical="center"/>
      <protection/>
    </xf>
    <xf numFmtId="179" fontId="5" fillId="0" borderId="29" xfId="0" applyNumberFormat="1" applyFont="1" applyBorder="1" applyAlignment="1" applyProtection="1">
      <alignment horizontal="right" vertical="center" indent="1" readingOrder="2"/>
      <protection/>
    </xf>
    <xf numFmtId="179" fontId="5" fillId="0" borderId="27" xfId="0" applyNumberFormat="1" applyFont="1" applyBorder="1" applyAlignment="1" applyProtection="1">
      <alignment horizontal="right" vertical="center" indent="1" readingOrder="2"/>
      <protection/>
    </xf>
    <xf numFmtId="182" fontId="19" fillId="0" borderId="12" xfId="0" applyNumberFormat="1" applyFont="1" applyFill="1" applyBorder="1" applyAlignment="1" applyProtection="1">
      <alignment horizontal="right" vertical="center"/>
      <protection/>
    </xf>
    <xf numFmtId="182" fontId="19" fillId="0" borderId="13" xfId="0" applyNumberFormat="1" applyFont="1" applyFill="1" applyBorder="1" applyAlignment="1" applyProtection="1">
      <alignment horizontal="right" vertical="center"/>
      <protection/>
    </xf>
    <xf numFmtId="179" fontId="4" fillId="0" borderId="12" xfId="0" applyNumberFormat="1" applyFont="1" applyBorder="1" applyAlignment="1" applyProtection="1">
      <alignment horizontal="right" vertical="center" readingOrder="2"/>
      <protection/>
    </xf>
    <xf numFmtId="179" fontId="4" fillId="0" borderId="0" xfId="0" applyNumberFormat="1" applyFont="1" applyBorder="1" applyAlignment="1" applyProtection="1">
      <alignment horizontal="right" vertical="center" readingOrder="2"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180" fontId="4" fillId="0" borderId="13" xfId="0" applyNumberFormat="1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horizontal="right" vertical="center"/>
      <protection locked="0"/>
    </xf>
    <xf numFmtId="181" fontId="4" fillId="0" borderId="13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182" fontId="20" fillId="0" borderId="12" xfId="0" applyNumberFormat="1" applyFont="1" applyFill="1" applyBorder="1" applyAlignment="1" applyProtection="1">
      <alignment horizontal="right" vertical="center"/>
      <protection/>
    </xf>
    <xf numFmtId="182" fontId="20" fillId="0" borderId="13" xfId="0" applyNumberFormat="1" applyFont="1" applyFill="1" applyBorder="1" applyAlignment="1" applyProtection="1">
      <alignment horizontal="right" vertical="center"/>
      <protection/>
    </xf>
    <xf numFmtId="179" fontId="5" fillId="0" borderId="12" xfId="0" applyNumberFormat="1" applyFont="1" applyBorder="1" applyAlignment="1" applyProtection="1">
      <alignment horizontal="right" vertical="center" indent="1" readingOrder="2"/>
      <protection/>
    </xf>
    <xf numFmtId="179" fontId="5" fillId="0" borderId="0" xfId="0" applyNumberFormat="1" applyFont="1" applyBorder="1" applyAlignment="1" applyProtection="1">
      <alignment horizontal="right" vertical="center" indent="1" readingOrder="2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177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79" fontId="5" fillId="0" borderId="10" xfId="0" applyNumberFormat="1" applyFont="1" applyBorder="1" applyAlignment="1" applyProtection="1">
      <alignment horizontal="right" vertical="center" indent="1" readingOrder="2"/>
      <protection/>
    </xf>
    <xf numFmtId="179" fontId="5" fillId="0" borderId="16" xfId="0" applyNumberFormat="1" applyFont="1" applyBorder="1" applyAlignment="1" applyProtection="1">
      <alignment horizontal="right" vertical="center" indent="1" readingOrder="2"/>
      <protection/>
    </xf>
    <xf numFmtId="0" fontId="13" fillId="0" borderId="15" xfId="0" applyFont="1" applyBorder="1" applyAlignment="1" applyProtection="1">
      <alignment horizontal="center" vertical="center"/>
      <protection/>
    </xf>
    <xf numFmtId="177" fontId="5" fillId="0" borderId="29" xfId="0" applyNumberFormat="1" applyFont="1" applyBorder="1" applyAlignment="1" applyProtection="1">
      <alignment horizontal="center" vertical="center"/>
      <protection/>
    </xf>
    <xf numFmtId="177" fontId="5" fillId="0" borderId="28" xfId="0" applyNumberFormat="1" applyFont="1" applyBorder="1" applyAlignment="1" applyProtection="1">
      <alignment horizontal="center" vertical="center"/>
      <protection/>
    </xf>
    <xf numFmtId="176" fontId="5" fillId="0" borderId="29" xfId="0" applyNumberFormat="1" applyFont="1" applyBorder="1" applyAlignment="1" applyProtection="1">
      <alignment horizontal="center" vertical="center"/>
      <protection/>
    </xf>
    <xf numFmtId="176" fontId="5" fillId="0" borderId="28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177" fontId="5" fillId="0" borderId="27" xfId="0" applyNumberFormat="1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/>
    </xf>
    <xf numFmtId="176" fontId="4" fillId="0" borderId="13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7" fontId="5" fillId="0" borderId="12" xfId="0" applyNumberFormat="1" applyFont="1" applyBorder="1" applyAlignment="1" applyProtection="1">
      <alignment horizontal="right" vertical="center"/>
      <protection/>
    </xf>
    <xf numFmtId="177" fontId="5" fillId="0" borderId="13" xfId="0" applyNumberFormat="1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  <xf numFmtId="0" fontId="8" fillId="0" borderId="13" xfId="33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177" fontId="5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信託基金(保發基金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2" width="9.00390625" style="1" customWidth="1"/>
    <col min="13" max="13" width="12.625" style="1" bestFit="1" customWidth="1"/>
    <col min="14" max="16384" width="9.00390625" style="1" customWidth="1"/>
  </cols>
  <sheetData>
    <row r="1" spans="1:10" ht="27.75" customHeight="1">
      <c r="A1" s="27" t="s">
        <v>39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7.75" customHeight="1">
      <c r="A2" s="29" t="s">
        <v>38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2:10" ht="16.5" customHeight="1" thickBot="1">
      <c r="B4" s="32" t="s">
        <v>37</v>
      </c>
      <c r="C4" s="32"/>
      <c r="D4" s="32"/>
      <c r="E4" s="32"/>
      <c r="F4" s="32"/>
      <c r="G4" s="32"/>
      <c r="H4" s="33" t="s">
        <v>18</v>
      </c>
      <c r="I4" s="34"/>
      <c r="J4" s="34"/>
    </row>
    <row r="5" spans="1:10" ht="18" customHeight="1">
      <c r="A5" s="35" t="s">
        <v>36</v>
      </c>
      <c r="B5" s="36"/>
      <c r="C5" s="39" t="s">
        <v>35</v>
      </c>
      <c r="D5" s="36"/>
      <c r="E5" s="39" t="s">
        <v>34</v>
      </c>
      <c r="F5" s="36"/>
      <c r="G5" s="41" t="s">
        <v>33</v>
      </c>
      <c r="H5" s="42"/>
      <c r="I5" s="42"/>
      <c r="J5" s="42"/>
    </row>
    <row r="6" spans="1:10" ht="18" customHeight="1">
      <c r="A6" s="37"/>
      <c r="B6" s="38"/>
      <c r="C6" s="40"/>
      <c r="D6" s="38"/>
      <c r="E6" s="40"/>
      <c r="F6" s="38"/>
      <c r="G6" s="43" t="s">
        <v>32</v>
      </c>
      <c r="H6" s="44"/>
      <c r="I6" s="43" t="s">
        <v>31</v>
      </c>
      <c r="J6" s="45"/>
    </row>
    <row r="7" spans="1:10" s="18" customFormat="1" ht="18" customHeight="1">
      <c r="A7" s="46" t="s">
        <v>30</v>
      </c>
      <c r="B7" s="47"/>
      <c r="C7" s="48">
        <f>SUM(C8:D12)</f>
        <v>1329249</v>
      </c>
      <c r="D7" s="49"/>
      <c r="E7" s="48">
        <f>SUM(E8:F12)</f>
        <v>1303000</v>
      </c>
      <c r="F7" s="49"/>
      <c r="G7" s="50">
        <f>C7-E7</f>
        <v>26249</v>
      </c>
      <c r="H7" s="51"/>
      <c r="I7" s="52">
        <f>IF(E7=0,0,(G7/E7)*100)</f>
        <v>2.0145049884881043</v>
      </c>
      <c r="J7" s="53"/>
    </row>
    <row r="8" spans="1:10" ht="18" customHeight="1">
      <c r="A8" s="19" t="s">
        <v>29</v>
      </c>
      <c r="B8" s="20"/>
      <c r="C8" s="21">
        <v>266564</v>
      </c>
      <c r="D8" s="22"/>
      <c r="E8" s="21">
        <v>267000</v>
      </c>
      <c r="F8" s="22"/>
      <c r="G8" s="54">
        <f>C8-E8</f>
        <v>-436</v>
      </c>
      <c r="H8" s="55"/>
      <c r="I8" s="25">
        <f>IF(E8=0,0,(G8/E8)*100)</f>
        <v>-0.16329588014981272</v>
      </c>
      <c r="J8" s="26"/>
    </row>
    <row r="9" spans="1:10" ht="18" customHeight="1">
      <c r="A9" s="19" t="s">
        <v>28</v>
      </c>
      <c r="B9" s="20"/>
      <c r="C9" s="21">
        <v>1036107</v>
      </c>
      <c r="D9" s="22"/>
      <c r="E9" s="21">
        <v>1036000</v>
      </c>
      <c r="F9" s="22"/>
      <c r="G9" s="54">
        <f>C9-E9</f>
        <v>107</v>
      </c>
      <c r="H9" s="55"/>
      <c r="I9" s="56" t="s">
        <v>6</v>
      </c>
      <c r="J9" s="57"/>
    </row>
    <row r="10" spans="1:10" ht="18" customHeight="1">
      <c r="A10" s="19" t="s">
        <v>27</v>
      </c>
      <c r="B10" s="20"/>
      <c r="C10" s="21">
        <v>26578</v>
      </c>
      <c r="D10" s="22"/>
      <c r="E10" s="21">
        <v>0</v>
      </c>
      <c r="F10" s="22"/>
      <c r="G10" s="58">
        <f>C10-E10</f>
        <v>26578</v>
      </c>
      <c r="H10" s="59"/>
      <c r="I10" s="25">
        <f>IF(E10=0,0,(G10/E10)*100)</f>
        <v>0</v>
      </c>
      <c r="J10" s="26"/>
    </row>
    <row r="11" spans="1:10" ht="18" customHeight="1">
      <c r="A11" s="19"/>
      <c r="B11" s="20"/>
      <c r="C11" s="21"/>
      <c r="D11" s="22"/>
      <c r="E11" s="21"/>
      <c r="F11" s="22"/>
      <c r="G11" s="60"/>
      <c r="H11" s="61"/>
      <c r="I11" s="62"/>
      <c r="J11" s="63"/>
    </row>
    <row r="12" spans="1:10" ht="18" customHeight="1">
      <c r="A12" s="19"/>
      <c r="B12" s="20"/>
      <c r="C12" s="21"/>
      <c r="D12" s="22"/>
      <c r="E12" s="21"/>
      <c r="F12" s="22"/>
      <c r="G12" s="60"/>
      <c r="H12" s="61"/>
      <c r="I12" s="62"/>
      <c r="J12" s="63"/>
    </row>
    <row r="13" spans="1:10" s="18" customFormat="1" ht="18" customHeight="1">
      <c r="A13" s="64" t="s">
        <v>26</v>
      </c>
      <c r="B13" s="65"/>
      <c r="C13" s="66">
        <f>SUM(C14:D18)</f>
        <v>534868</v>
      </c>
      <c r="D13" s="67"/>
      <c r="E13" s="66">
        <f>SUM(E14:F18)</f>
        <v>534000</v>
      </c>
      <c r="F13" s="67"/>
      <c r="G13" s="68">
        <f>SUM(G14:H18)</f>
        <v>868</v>
      </c>
      <c r="H13" s="69"/>
      <c r="I13" s="70">
        <f aca="true" t="shared" si="0" ref="I13:I20">IF(E13=0,0,(G13/E13)*100)</f>
        <v>0.16254681647940075</v>
      </c>
      <c r="J13" s="71"/>
    </row>
    <row r="14" spans="1:10" ht="18" customHeight="1">
      <c r="A14" s="19" t="s">
        <v>25</v>
      </c>
      <c r="B14" s="20"/>
      <c r="C14" s="21">
        <v>156395</v>
      </c>
      <c r="D14" s="22"/>
      <c r="E14" s="21">
        <v>156000</v>
      </c>
      <c r="F14" s="22"/>
      <c r="G14" s="54">
        <f aca="true" t="shared" si="1" ref="G14:G20">C14-E14</f>
        <v>395</v>
      </c>
      <c r="H14" s="55"/>
      <c r="I14" s="25">
        <f t="shared" si="0"/>
        <v>0.2532051282051282</v>
      </c>
      <c r="J14" s="26"/>
    </row>
    <row r="15" spans="1:10" ht="18" customHeight="1">
      <c r="A15" s="19" t="s">
        <v>24</v>
      </c>
      <c r="B15" s="20"/>
      <c r="C15" s="21">
        <v>376398</v>
      </c>
      <c r="D15" s="22"/>
      <c r="E15" s="21">
        <v>376000</v>
      </c>
      <c r="F15" s="22"/>
      <c r="G15" s="54">
        <f t="shared" si="1"/>
        <v>398</v>
      </c>
      <c r="H15" s="55"/>
      <c r="I15" s="25">
        <f t="shared" si="0"/>
        <v>0.10585106382978723</v>
      </c>
      <c r="J15" s="26"/>
    </row>
    <row r="16" spans="1:10" ht="18" customHeight="1">
      <c r="A16" s="19" t="s">
        <v>23</v>
      </c>
      <c r="B16" s="20"/>
      <c r="C16" s="21">
        <v>2075</v>
      </c>
      <c r="D16" s="22"/>
      <c r="E16" s="21">
        <v>2000</v>
      </c>
      <c r="F16" s="22"/>
      <c r="G16" s="54">
        <f t="shared" si="1"/>
        <v>75</v>
      </c>
      <c r="H16" s="55"/>
      <c r="I16" s="25">
        <f t="shared" si="0"/>
        <v>3.75</v>
      </c>
      <c r="J16" s="26"/>
    </row>
    <row r="17" spans="1:10" ht="18" customHeight="1">
      <c r="A17" s="19"/>
      <c r="B17" s="20"/>
      <c r="C17" s="21"/>
      <c r="D17" s="22"/>
      <c r="E17" s="21"/>
      <c r="F17" s="22"/>
      <c r="G17" s="72">
        <f t="shared" si="1"/>
        <v>0</v>
      </c>
      <c r="H17" s="73"/>
      <c r="I17" s="25">
        <f t="shared" si="0"/>
        <v>0</v>
      </c>
      <c r="J17" s="26"/>
    </row>
    <row r="18" spans="1:10" ht="18" customHeight="1">
      <c r="A18" s="19"/>
      <c r="B18" s="20"/>
      <c r="C18" s="21"/>
      <c r="D18" s="22"/>
      <c r="E18" s="21"/>
      <c r="F18" s="22"/>
      <c r="G18" s="23">
        <f t="shared" si="1"/>
        <v>0</v>
      </c>
      <c r="H18" s="24"/>
      <c r="I18" s="25">
        <f t="shared" si="0"/>
        <v>0</v>
      </c>
      <c r="J18" s="26"/>
    </row>
    <row r="19" spans="1:10" ht="18" customHeight="1">
      <c r="A19" s="19"/>
      <c r="B19" s="20"/>
      <c r="C19" s="21"/>
      <c r="D19" s="22"/>
      <c r="E19" s="21"/>
      <c r="F19" s="22"/>
      <c r="G19" s="23">
        <f t="shared" si="1"/>
        <v>0</v>
      </c>
      <c r="H19" s="24"/>
      <c r="I19" s="25">
        <f t="shared" si="0"/>
        <v>0</v>
      </c>
      <c r="J19" s="26"/>
    </row>
    <row r="20" spans="1:10" s="18" customFormat="1" ht="18" customHeight="1" thickBot="1">
      <c r="A20" s="74" t="s">
        <v>22</v>
      </c>
      <c r="B20" s="75"/>
      <c r="C20" s="76">
        <f>C7-C13</f>
        <v>794381</v>
      </c>
      <c r="D20" s="77"/>
      <c r="E20" s="76">
        <f>E7-E13</f>
        <v>769000</v>
      </c>
      <c r="F20" s="77"/>
      <c r="G20" s="78">
        <f t="shared" si="1"/>
        <v>25381</v>
      </c>
      <c r="H20" s="79"/>
      <c r="I20" s="80">
        <f t="shared" si="0"/>
        <v>3.3005201560468143</v>
      </c>
      <c r="J20" s="81"/>
    </row>
    <row r="21" ht="15.75" customHeight="1"/>
    <row r="22" ht="15.75" customHeight="1"/>
    <row r="23" spans="1:10" ht="27.75" customHeight="1">
      <c r="A23" s="27" t="s">
        <v>21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27.75" customHeight="1">
      <c r="A24" s="29" t="s">
        <v>20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2:10" ht="16.5" customHeight="1" thickBot="1">
      <c r="B26" s="32" t="s">
        <v>19</v>
      </c>
      <c r="C26" s="32"/>
      <c r="D26" s="32"/>
      <c r="E26" s="32"/>
      <c r="F26" s="32"/>
      <c r="G26" s="32"/>
      <c r="H26" s="33" t="s">
        <v>18</v>
      </c>
      <c r="I26" s="34"/>
      <c r="J26" s="34"/>
    </row>
    <row r="27" spans="1:10" ht="24" customHeight="1">
      <c r="A27" s="17" t="s">
        <v>17</v>
      </c>
      <c r="B27" s="41" t="s">
        <v>16</v>
      </c>
      <c r="C27" s="82"/>
      <c r="D27" s="41" t="s">
        <v>15</v>
      </c>
      <c r="E27" s="82"/>
      <c r="F27" s="41" t="s">
        <v>14</v>
      </c>
      <c r="G27" s="82"/>
      <c r="H27" s="41" t="s">
        <v>13</v>
      </c>
      <c r="I27" s="42"/>
      <c r="J27" s="16" t="s">
        <v>12</v>
      </c>
    </row>
    <row r="28" spans="1:10" ht="18" customHeight="1">
      <c r="A28" s="15" t="s">
        <v>11</v>
      </c>
      <c r="B28" s="83">
        <f>SUM(B29:C33)</f>
        <v>488015290.45</v>
      </c>
      <c r="C28" s="84"/>
      <c r="D28" s="85">
        <f>IF(B$28&gt;0,(B28/B$28)*100,0)</f>
        <v>100</v>
      </c>
      <c r="E28" s="86">
        <f>IF(D$6&gt;0,(D28/D$22)*100,0)</f>
        <v>0</v>
      </c>
      <c r="F28" s="87" t="s">
        <v>10</v>
      </c>
      <c r="G28" s="88"/>
      <c r="H28" s="83">
        <f>SUM(H29:I30)</f>
        <v>0</v>
      </c>
      <c r="I28" s="89"/>
      <c r="J28" s="14"/>
    </row>
    <row r="29" spans="1:10" ht="18" customHeight="1">
      <c r="A29" s="7" t="s">
        <v>9</v>
      </c>
      <c r="B29" s="90">
        <v>28070151.45</v>
      </c>
      <c r="C29" s="91"/>
      <c r="D29" s="92">
        <f>IF(B$28&gt;0,(B29/B$28)*100,0)</f>
        <v>5.7518999915179805</v>
      </c>
      <c r="E29" s="93">
        <f>IF(D$6&gt;0,(D29/D$22)*100,0)</f>
        <v>0</v>
      </c>
      <c r="F29" s="94"/>
      <c r="G29" s="95"/>
      <c r="H29" s="90"/>
      <c r="I29" s="96"/>
      <c r="J29" s="13"/>
    </row>
    <row r="30" spans="1:10" ht="18" customHeight="1">
      <c r="A30" s="12" t="s">
        <v>8</v>
      </c>
      <c r="B30" s="90">
        <v>458809254</v>
      </c>
      <c r="C30" s="91"/>
      <c r="D30" s="92">
        <f>IF(B$28&gt;0,(B30/B$28)*100,0)</f>
        <v>94.01534398172872</v>
      </c>
      <c r="E30" s="93">
        <f>IF(D$6&gt;0,(D30/D$22)*100,0)</f>
        <v>0</v>
      </c>
      <c r="F30" s="97"/>
      <c r="G30" s="95"/>
      <c r="H30" s="90"/>
      <c r="I30" s="96"/>
      <c r="J30" s="10"/>
    </row>
    <row r="31" spans="1:10" ht="18" customHeight="1">
      <c r="A31" s="11" t="s">
        <v>7</v>
      </c>
      <c r="B31" s="90"/>
      <c r="C31" s="91"/>
      <c r="D31" s="98"/>
      <c r="E31" s="99"/>
      <c r="F31" s="97"/>
      <c r="G31" s="95"/>
      <c r="H31" s="90"/>
      <c r="I31" s="96"/>
      <c r="J31" s="10"/>
    </row>
    <row r="32" spans="1:10" ht="18" customHeight="1">
      <c r="A32" s="8" t="s">
        <v>40</v>
      </c>
      <c r="B32" s="90">
        <v>103264</v>
      </c>
      <c r="C32" s="91"/>
      <c r="D32" s="98" t="s">
        <v>6</v>
      </c>
      <c r="E32" s="99">
        <f>IF(D$6&gt;0,(D32/D$22)*100,0)</f>
        <v>0</v>
      </c>
      <c r="F32" s="97"/>
      <c r="G32" s="95"/>
      <c r="H32" s="90"/>
      <c r="I32" s="96"/>
      <c r="J32" s="10"/>
    </row>
    <row r="33" spans="1:10" ht="18" customHeight="1">
      <c r="A33" s="8" t="s">
        <v>5</v>
      </c>
      <c r="B33" s="90">
        <v>1032621</v>
      </c>
      <c r="C33" s="91"/>
      <c r="D33" s="92">
        <f>IF(B$28&gt;0,(B33/B$28)*100,0)</f>
        <v>0.2115960340193066</v>
      </c>
      <c r="E33" s="93">
        <f>IF(D$6&gt;0,(D33/D$22)*100,0)</f>
        <v>0</v>
      </c>
      <c r="F33" s="100" t="s">
        <v>41</v>
      </c>
      <c r="G33" s="101"/>
      <c r="H33" s="102">
        <f>SUM(H34:I36)</f>
        <v>488015290.45</v>
      </c>
      <c r="I33" s="103"/>
      <c r="J33" s="9">
        <f>IF(H$38&gt;0,(H33/H$38)*100,0)</f>
        <v>100</v>
      </c>
    </row>
    <row r="34" spans="1:10" ht="18" customHeight="1">
      <c r="A34" s="8"/>
      <c r="B34" s="90"/>
      <c r="C34" s="91"/>
      <c r="D34" s="92"/>
      <c r="E34" s="93"/>
      <c r="F34" s="104" t="s">
        <v>4</v>
      </c>
      <c r="G34" s="105"/>
      <c r="H34" s="21">
        <v>110000000</v>
      </c>
      <c r="I34" s="22"/>
      <c r="J34" s="5">
        <f>IF(H$38&gt;0,(H34/H$38)*100,0)</f>
        <v>22.54027735454124</v>
      </c>
    </row>
    <row r="35" spans="1:10" ht="18" customHeight="1">
      <c r="A35" s="6"/>
      <c r="B35" s="90"/>
      <c r="C35" s="91"/>
      <c r="D35" s="92">
        <f>IF(B$28&gt;0,(B35/B$28)*100,0)</f>
        <v>0</v>
      </c>
      <c r="E35" s="93">
        <f>IF(D$6&gt;0,(D35/D$22)*100,0)</f>
        <v>0</v>
      </c>
      <c r="F35" s="106" t="s">
        <v>3</v>
      </c>
      <c r="G35" s="107"/>
      <c r="H35" s="21">
        <v>30000000</v>
      </c>
      <c r="I35" s="108"/>
      <c r="J35" s="5">
        <f>IF(H$38&gt;0,(H35/H$38)*100,0)</f>
        <v>6.147348369420338</v>
      </c>
    </row>
    <row r="36" spans="1:10" ht="18" customHeight="1">
      <c r="A36" s="6"/>
      <c r="B36" s="90"/>
      <c r="C36" s="91"/>
      <c r="D36" s="92">
        <f>IF(B$28&gt;0,(B36/B$28)*100,0)</f>
        <v>0</v>
      </c>
      <c r="E36" s="93">
        <f>IF(D$6&gt;0,(D36/D$22)*100,0)</f>
        <v>0</v>
      </c>
      <c r="F36" s="109" t="s">
        <v>2</v>
      </c>
      <c r="G36" s="110"/>
      <c r="H36" s="21">
        <v>348015290.45</v>
      </c>
      <c r="I36" s="22"/>
      <c r="J36" s="5">
        <f>IF(H$38&gt;0,(H36/H$38)*100,0)</f>
        <v>71.31237427603843</v>
      </c>
    </row>
    <row r="37" spans="1:10" ht="18" customHeight="1">
      <c r="A37" s="6"/>
      <c r="B37" s="90"/>
      <c r="C37" s="91"/>
      <c r="D37" s="92">
        <f>IF(B$28&gt;0,(B37/B$28)*100,0)</f>
        <v>0</v>
      </c>
      <c r="E37" s="93">
        <f>IF(D$6&gt;0,(D37/D$22)*100,0)</f>
        <v>0</v>
      </c>
      <c r="F37" s="97"/>
      <c r="G37" s="95"/>
      <c r="H37" s="90"/>
      <c r="I37" s="96"/>
      <c r="J37" s="5">
        <f>IF(H$38&gt;0,(H37/H$38)*100,0)</f>
        <v>0</v>
      </c>
    </row>
    <row r="38" spans="1:10" ht="18" customHeight="1" thickBot="1">
      <c r="A38" s="4" t="s">
        <v>1</v>
      </c>
      <c r="B38" s="76">
        <f>SUM(B29:C37)</f>
        <v>488015290.45</v>
      </c>
      <c r="C38" s="77"/>
      <c r="D38" s="112">
        <f>IF(B$28&gt;0,(B38/B$28)*100,0)</f>
        <v>100</v>
      </c>
      <c r="E38" s="113">
        <f>IF(D$6&gt;0,(D38/D$22)*100,0)</f>
        <v>0</v>
      </c>
      <c r="F38" s="114" t="s">
        <v>0</v>
      </c>
      <c r="G38" s="115"/>
      <c r="H38" s="76">
        <f>H28+H33</f>
        <v>488015290.45</v>
      </c>
      <c r="I38" s="116"/>
      <c r="J38" s="3">
        <f>IF(H$38&gt;0,(H38/H$38)*100,0)</f>
        <v>100</v>
      </c>
    </row>
    <row r="39" spans="1:10" s="2" customFormat="1" ht="1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</row>
    <row r="40" spans="1:10" s="2" customFormat="1" ht="1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s="2" customFormat="1" ht="19.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</sheetData>
  <sheetProtection/>
  <mergeCells count="137">
    <mergeCell ref="A41:J41"/>
    <mergeCell ref="B38:C38"/>
    <mergeCell ref="D38:E38"/>
    <mergeCell ref="F38:G38"/>
    <mergeCell ref="H38:I38"/>
    <mergeCell ref="A39:J39"/>
    <mergeCell ref="A40:J40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A24:J24"/>
    <mergeCell ref="A25:J25"/>
    <mergeCell ref="B26:G26"/>
    <mergeCell ref="H26:J26"/>
    <mergeCell ref="B27:C27"/>
    <mergeCell ref="D27:E27"/>
    <mergeCell ref="F27:G27"/>
    <mergeCell ref="H27:I27"/>
    <mergeCell ref="A20:B20"/>
    <mergeCell ref="C20:D20"/>
    <mergeCell ref="E20:F20"/>
    <mergeCell ref="G20:H20"/>
    <mergeCell ref="I20:J20"/>
    <mergeCell ref="A23:J23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5:B6"/>
    <mergeCell ref="C5:D6"/>
    <mergeCell ref="E5:F6"/>
    <mergeCell ref="G5:J5"/>
    <mergeCell ref="G6:H6"/>
    <mergeCell ref="I6:J6"/>
    <mergeCell ref="A19:B19"/>
    <mergeCell ref="C19:D19"/>
    <mergeCell ref="E19:F19"/>
    <mergeCell ref="G19:H19"/>
    <mergeCell ref="I19:J19"/>
    <mergeCell ref="A1:J1"/>
    <mergeCell ref="A2:J2"/>
    <mergeCell ref="A3:J3"/>
    <mergeCell ref="B4:G4"/>
    <mergeCell ref="H4:J4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林聖偉</cp:lastModifiedBy>
  <cp:lastPrinted>2019-07-31T09:23:44Z</cp:lastPrinted>
  <dcterms:created xsi:type="dcterms:W3CDTF">2019-07-22T09:26:13Z</dcterms:created>
  <dcterms:modified xsi:type="dcterms:W3CDTF">2019-08-13T02:40:08Z</dcterms:modified>
  <cp:category/>
  <cp:version/>
  <cp:contentType/>
  <cp:contentStatus/>
</cp:coreProperties>
</file>