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0">'餘絀表及撥補表'!$A$1:$H$54</definedName>
  </definedNames>
  <calcPr fullCalcOnLoad="1"/>
</workbook>
</file>

<file path=xl/sharedStrings.xml><?xml version="1.0" encoding="utf-8"?>
<sst xmlns="http://schemas.openxmlformats.org/spreadsheetml/2006/main" count="104" uniqueCount="88">
  <si>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</si>
  <si>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</si>
  <si>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</si>
  <si>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</si>
  <si>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</si>
  <si>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</si>
  <si>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</si>
  <si>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</si>
  <si>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</si>
  <si>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</si>
  <si>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</si>
  <si>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</si>
  <si>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</si>
  <si>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</si>
  <si>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</si>
  <si>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</si>
  <si>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</si>
  <si>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</si>
  <si>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</si>
  <si>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</si>
  <si>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</si>
  <si>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</si>
  <si>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</si>
  <si>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</si>
  <si>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</si>
  <si>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</si>
  <si>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</si>
  <si>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</si>
  <si>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</si>
  <si>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</si>
  <si>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</si>
  <si>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</si>
  <si>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</si>
  <si>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</si>
  <si>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</si>
  <si>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</si>
  <si>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</si>
  <si>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</si>
  <si>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</si>
  <si>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</si>
  <si>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</si>
  <si>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</si>
  <si>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</si>
  <si>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增加無形資產及其他資產</t>
  </si>
  <si>
    <t>不動產、廠房及設備</t>
  </si>
  <si>
    <t>利息股利之調整</t>
  </si>
  <si>
    <t>稅前餘絀</t>
  </si>
  <si>
    <t>未計利息股利之本期餘絀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</si>
  <si>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</si>
  <si>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</si>
  <si>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</si>
  <si>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</si>
  <si>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</si>
  <si>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</si>
  <si>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</si>
  <si>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</si>
  <si>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國家表演藝術中心平衡表</t>
  </si>
  <si>
    <t>填補累積短絀</t>
  </si>
  <si>
    <t>提存公積</t>
  </si>
  <si>
    <t>待填補之短絀</t>
  </si>
  <si>
    <t>收取股利</t>
  </si>
  <si>
    <t>其他投資活動之現金流入</t>
  </si>
  <si>
    <t>增加長期投資、應收款、貸墊款及準備金</t>
  </si>
  <si>
    <t>其他投資活動之現金流出</t>
  </si>
  <si>
    <t>基金</t>
  </si>
  <si>
    <t>公積</t>
  </si>
  <si>
    <t>國家表演藝術中心現金流量表</t>
  </si>
  <si>
    <t>國家表演藝術中心餘絀撥補表</t>
  </si>
  <si>
    <t>國家表演藝術中心收支餘絀表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</si>
  <si>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</si>
  <si>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</si>
  <si>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 xml:space="preserve">註：信託代理與保證資產（負債）性質科目，本年度決算核定數為103,211,798元。    </t>
  </si>
  <si>
    <t>增加流動金融資產及短期貸墊款</t>
  </si>
  <si>
    <t>處分備供出售金融資產價款</t>
  </si>
  <si>
    <t>增加短期債務、流動金融負債及其他負債</t>
  </si>
  <si>
    <t xml:space="preserve"> 單位：新臺幣元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</si>
  <si>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</t>
    </r>
    <r>
      <rPr>
        <b/>
        <sz val="12"/>
        <rFont val="新細明體"/>
        <family val="1"/>
      </rPr>
      <t>單位：新臺幣元</t>
    </r>
  </si>
  <si>
    <t>備供出售金融資產未實現</t>
  </si>
  <si>
    <t>損益</t>
  </si>
  <si>
    <t>未計利息股利之現金流入（流出）</t>
  </si>
  <si>
    <t xml:space="preserve">    業務活動之淨現金流入（流出－）</t>
  </si>
  <si>
    <t xml:space="preserve">    投資活動之淨現金流入（流出－）</t>
  </si>
  <si>
    <t xml:space="preserve">    籌資活動之淨現金流入（流出－）</t>
  </si>
  <si>
    <t>現金及約當現金之淨增（淨減－）</t>
  </si>
  <si>
    <t>投資、長期應收款、貸</t>
  </si>
  <si>
    <t>墊款及準備金</t>
  </si>
  <si>
    <t>本期餘絀</t>
  </si>
  <si>
    <t>增加不動產、廠房及設備及礦場資源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</si>
</sst>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00_);_(&quot;-&quot;\ #,##0.000_);_(* &quot;&quot;_);_(@_)"/>
    <numFmt numFmtId="182" formatCode="_(* #,##0.0000_);_(&quot;-&quot;\ #,##0.0000_);_(* &quot;&quot;_);_(@_)"/>
    <numFmt numFmtId="183" formatCode="_(* #,##0.00000_);_(&quot;-&quot;\ #,##0.00000_);_(* &quot;&quot;_);_(@_)"/>
    <numFmt numFmtId="184" formatCode="_(* #,##0.000000_);_(&quot;-&quot;\ #,##0.000000_);_(* &quot;&quot;_);_(@_)"/>
    <numFmt numFmtId="185" formatCode="_(* #,##0.0_);_(&quot;-&quot;\ #,##0.0_);_(* &quot;&quot;_);_(@_)"/>
    <numFmt numFmtId="186" formatCode="_(* #,##0_);_(&quot;-&quot;\ #,##0_);_(* &quot;&quot;_);_(@_)"/>
  </numFmts>
  <fonts count="5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19" fillId="0" borderId="16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center" vertical="center"/>
      <protection locked="0"/>
    </xf>
    <xf numFmtId="177" fontId="20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vertical="center"/>
      <protection locked="0"/>
    </xf>
    <xf numFmtId="177" fontId="19" fillId="0" borderId="16" xfId="0" applyNumberFormat="1" applyFont="1" applyFill="1" applyBorder="1" applyAlignment="1" applyProtection="1">
      <alignment vertical="center"/>
      <protection/>
    </xf>
    <xf numFmtId="176" fontId="19" fillId="0" borderId="17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left" vertical="center"/>
      <protection locked="0"/>
    </xf>
    <xf numFmtId="177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>
      <alignment vertical="center"/>
    </xf>
    <xf numFmtId="0" fontId="21" fillId="0" borderId="21" xfId="0" applyFont="1" applyFill="1" applyBorder="1" applyAlignment="1" applyProtection="1">
      <alignment horizontal="left" vertical="center"/>
      <protection locked="0"/>
    </xf>
    <xf numFmtId="177" fontId="19" fillId="0" borderId="19" xfId="0" applyNumberFormat="1" applyFont="1" applyFill="1" applyBorder="1" applyAlignment="1" applyProtection="1">
      <alignment horizontal="left" vertical="center"/>
      <protection locked="0"/>
    </xf>
    <xf numFmtId="177" fontId="19" fillId="0" borderId="19" xfId="0" applyNumberFormat="1" applyFont="1" applyFill="1" applyBorder="1" applyAlignment="1" applyProtection="1">
      <alignment horizontal="center" vertical="center"/>
      <protection/>
    </xf>
    <xf numFmtId="177" fontId="19" fillId="0" borderId="19" xfId="0" applyNumberFormat="1" applyFont="1" applyFill="1" applyBorder="1" applyAlignment="1" applyProtection="1">
      <alignment horizontal="center" vertical="center"/>
      <protection locked="0"/>
    </xf>
    <xf numFmtId="177" fontId="19" fillId="0" borderId="19" xfId="0" applyNumberFormat="1" applyFont="1" applyFill="1" applyBorder="1" applyAlignment="1" applyProtection="1">
      <alignment vertical="center"/>
      <protection/>
    </xf>
    <xf numFmtId="176" fontId="19" fillId="0" borderId="12" xfId="0" applyNumberFormat="1" applyFont="1" applyFill="1" applyBorder="1" applyAlignment="1" applyProtection="1">
      <alignment horizontal="right"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8" fillId="0" borderId="23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0" fillId="0" borderId="23" xfId="0" applyFill="1" applyBorder="1" applyAlignment="1">
      <alignment horizontal="distributed" vertical="center" indent="1"/>
    </xf>
    <xf numFmtId="0" fontId="14" fillId="0" borderId="24" xfId="0" applyFont="1" applyBorder="1" applyAlignment="1">
      <alignment vertical="center"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distributed" vertical="center" wrapText="1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0" fillId="0" borderId="31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21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75390625" style="36" customWidth="1"/>
    <col min="2" max="2" width="20.875" style="36" customWidth="1"/>
    <col min="3" max="3" width="14.625" style="36" customWidth="1"/>
    <col min="4" max="4" width="8.50390625" style="36" customWidth="1"/>
    <col min="5" max="5" width="14.625" style="36" customWidth="1"/>
    <col min="6" max="6" width="10.875" style="36" customWidth="1"/>
    <col min="7" max="7" width="14.625" style="36" customWidth="1"/>
    <col min="8" max="8" width="7.75390625" style="36" customWidth="1"/>
    <col min="9" max="16384" width="9.00390625" style="36" customWidth="1"/>
  </cols>
  <sheetData>
    <row r="1" spans="1:8" ht="27" customHeight="1">
      <c r="A1" s="73" t="s">
        <v>68</v>
      </c>
      <c r="B1" s="73"/>
      <c r="C1" s="73"/>
      <c r="D1" s="73"/>
      <c r="E1" s="73"/>
      <c r="F1" s="73"/>
      <c r="G1" s="73"/>
      <c r="H1" s="73"/>
    </row>
    <row r="2" spans="2:8" ht="18" customHeight="1">
      <c r="B2" s="74"/>
      <c r="C2" s="74"/>
      <c r="D2" s="74"/>
      <c r="E2" s="74"/>
      <c r="F2" s="74"/>
      <c r="G2" s="74"/>
      <c r="H2" s="74"/>
    </row>
    <row r="3" spans="2:8" ht="19.5" customHeight="1" thickBot="1">
      <c r="B3" s="1"/>
      <c r="C3" s="75" t="s">
        <v>76</v>
      </c>
      <c r="D3" s="75"/>
      <c r="E3" s="75"/>
      <c r="F3" s="75"/>
      <c r="G3" s="75"/>
      <c r="H3" s="75"/>
    </row>
    <row r="4" spans="1:8" ht="15" customHeight="1">
      <c r="A4" s="76" t="s">
        <v>3</v>
      </c>
      <c r="B4" s="77"/>
      <c r="C4" s="80" t="s">
        <v>33</v>
      </c>
      <c r="D4" s="80"/>
      <c r="E4" s="80" t="s">
        <v>5</v>
      </c>
      <c r="F4" s="80"/>
      <c r="G4" s="80" t="s">
        <v>50</v>
      </c>
      <c r="H4" s="81"/>
    </row>
    <row r="5" spans="1:8" ht="15" customHeight="1">
      <c r="A5" s="78"/>
      <c r="B5" s="79"/>
      <c r="C5" s="6" t="s">
        <v>24</v>
      </c>
      <c r="D5" s="7" t="s">
        <v>1</v>
      </c>
      <c r="E5" s="6" t="s">
        <v>24</v>
      </c>
      <c r="F5" s="7" t="s">
        <v>1</v>
      </c>
      <c r="G5" s="6" t="s">
        <v>24</v>
      </c>
      <c r="H5" s="2" t="s">
        <v>1</v>
      </c>
    </row>
    <row r="6" spans="1:8" ht="15" customHeight="1">
      <c r="A6" s="71" t="s">
        <v>35</v>
      </c>
      <c r="B6" s="72"/>
      <c r="C6" s="8">
        <f>C7+C8</f>
        <v>2892311000</v>
      </c>
      <c r="D6" s="9">
        <f aca="true" t="shared" si="0" ref="D6:D12">C6/$C$6*100</f>
        <v>100</v>
      </c>
      <c r="E6" s="8">
        <f>E7+E8</f>
        <v>3035406745</v>
      </c>
      <c r="F6" s="9">
        <f aca="true" t="shared" si="1" ref="F6:F12">E6/$E$6*100</f>
        <v>100</v>
      </c>
      <c r="G6" s="8">
        <f>G7+G8</f>
        <v>143095745</v>
      </c>
      <c r="H6" s="20">
        <f>IF(C6=0,0,ABS(G6/C6*100))</f>
        <v>4.94745361062486</v>
      </c>
    </row>
    <row r="7" spans="1:8" ht="15" customHeight="1">
      <c r="A7" s="10"/>
      <c r="B7" s="11" t="s">
        <v>37</v>
      </c>
      <c r="C7" s="12">
        <v>2851264000</v>
      </c>
      <c r="D7" s="13">
        <f>C7/$C$6*100</f>
        <v>98.58082343150511</v>
      </c>
      <c r="E7" s="14">
        <v>2984332356</v>
      </c>
      <c r="F7" s="13">
        <f>E7/$E$6*100</f>
        <v>98.31737907665486</v>
      </c>
      <c r="G7" s="15">
        <f>E7-C7</f>
        <v>133068356</v>
      </c>
      <c r="H7" s="16">
        <f aca="true" t="shared" si="2" ref="H7:H12">IF(C7=0,0,ABS(G7/C7*100))</f>
        <v>4.6669952694664545</v>
      </c>
    </row>
    <row r="8" spans="1:8" ht="15" customHeight="1">
      <c r="A8" s="10"/>
      <c r="B8" s="11" t="s">
        <v>38</v>
      </c>
      <c r="C8" s="12">
        <v>41047000</v>
      </c>
      <c r="D8" s="13">
        <f>C8/$C$6*100</f>
        <v>1.4191765684948818</v>
      </c>
      <c r="E8" s="14">
        <v>51074389</v>
      </c>
      <c r="F8" s="13">
        <f>E8/$E$6*100</f>
        <v>1.6826209233451512</v>
      </c>
      <c r="G8" s="15">
        <f>E8-C8</f>
        <v>10027389</v>
      </c>
      <c r="H8" s="17">
        <f t="shared" si="2"/>
        <v>24.429042317343534</v>
      </c>
    </row>
    <row r="9" spans="1:8" ht="15" customHeight="1">
      <c r="A9" s="69" t="s">
        <v>36</v>
      </c>
      <c r="B9" s="70"/>
      <c r="C9" s="18">
        <f>C10+C11</f>
        <v>2904460000</v>
      </c>
      <c r="D9" s="19">
        <f t="shared" si="0"/>
        <v>100.42004473239565</v>
      </c>
      <c r="E9" s="18">
        <f>SUM(E10:E11)</f>
        <v>2706725254</v>
      </c>
      <c r="F9" s="19">
        <f t="shared" si="1"/>
        <v>89.17174801889689</v>
      </c>
      <c r="G9" s="18">
        <f>SUM(G10:G11)</f>
        <v>-197734746</v>
      </c>
      <c r="H9" s="20">
        <f t="shared" si="2"/>
        <v>6.807969329927078</v>
      </c>
    </row>
    <row r="10" spans="1:8" ht="15" customHeight="1">
      <c r="A10" s="10"/>
      <c r="B10" s="11" t="s">
        <v>39</v>
      </c>
      <c r="C10" s="12">
        <v>2903960000</v>
      </c>
      <c r="D10" s="13">
        <f t="shared" si="0"/>
        <v>100.40275751812304</v>
      </c>
      <c r="E10" s="14">
        <v>2704198449</v>
      </c>
      <c r="F10" s="13">
        <f t="shared" si="1"/>
        <v>89.0885036562044</v>
      </c>
      <c r="G10" s="15">
        <f>E10-C10</f>
        <v>-199761551</v>
      </c>
      <c r="H10" s="16">
        <f t="shared" si="2"/>
        <v>6.878936039063898</v>
      </c>
    </row>
    <row r="11" spans="1:8" ht="15" customHeight="1">
      <c r="A11" s="10"/>
      <c r="B11" s="11" t="s">
        <v>40</v>
      </c>
      <c r="C11" s="12">
        <v>500000</v>
      </c>
      <c r="D11" s="13">
        <f t="shared" si="0"/>
        <v>0.017287214272600698</v>
      </c>
      <c r="E11" s="14">
        <v>2526805</v>
      </c>
      <c r="F11" s="13">
        <f t="shared" si="1"/>
        <v>0.08324436269248654</v>
      </c>
      <c r="G11" s="15">
        <f>E11-C11</f>
        <v>2026805</v>
      </c>
      <c r="H11" s="16">
        <f t="shared" si="2"/>
        <v>405.361</v>
      </c>
    </row>
    <row r="12" spans="1:8" ht="15" customHeight="1">
      <c r="A12" s="69" t="s">
        <v>86</v>
      </c>
      <c r="B12" s="70"/>
      <c r="C12" s="18">
        <f>C6-C9</f>
        <v>-12149000</v>
      </c>
      <c r="D12" s="19">
        <f t="shared" si="0"/>
        <v>-0.4200447323956518</v>
      </c>
      <c r="E12" s="18">
        <f>E6-E9</f>
        <v>328681491</v>
      </c>
      <c r="F12" s="19">
        <f t="shared" si="1"/>
        <v>10.828251981103113</v>
      </c>
      <c r="G12" s="18">
        <f>G6-G9</f>
        <v>340830491</v>
      </c>
      <c r="H12" s="20">
        <f t="shared" si="2"/>
        <v>2805.420125113178</v>
      </c>
    </row>
    <row r="13" spans="1:8" ht="15" customHeight="1">
      <c r="A13" s="69"/>
      <c r="B13" s="70"/>
      <c r="C13" s="18"/>
      <c r="D13" s="18"/>
      <c r="E13" s="18"/>
      <c r="F13" s="18"/>
      <c r="G13" s="21"/>
      <c r="H13" s="20"/>
    </row>
    <row r="14" spans="1:8" ht="15" customHeight="1">
      <c r="A14" s="10"/>
      <c r="B14" s="11"/>
      <c r="C14" s="12"/>
      <c r="D14" s="22"/>
      <c r="E14" s="14"/>
      <c r="F14" s="22"/>
      <c r="G14" s="15"/>
      <c r="H14" s="23"/>
    </row>
    <row r="15" spans="1:8" ht="15" customHeight="1">
      <c r="A15" s="10"/>
      <c r="B15" s="11"/>
      <c r="C15" s="12"/>
      <c r="D15" s="22"/>
      <c r="E15" s="14"/>
      <c r="F15" s="22"/>
      <c r="G15" s="15"/>
      <c r="H15" s="23"/>
    </row>
    <row r="16" spans="1:8" ht="15" customHeight="1">
      <c r="A16" s="10"/>
      <c r="B16" s="11"/>
      <c r="C16" s="12"/>
      <c r="D16" s="22"/>
      <c r="E16" s="14"/>
      <c r="F16" s="22"/>
      <c r="G16" s="15"/>
      <c r="H16" s="23"/>
    </row>
    <row r="17" spans="1:8" ht="15" customHeight="1">
      <c r="A17" s="10"/>
      <c r="B17" s="11"/>
      <c r="C17" s="12"/>
      <c r="D17" s="22"/>
      <c r="E17" s="14"/>
      <c r="F17" s="22"/>
      <c r="G17" s="15"/>
      <c r="H17" s="23"/>
    </row>
    <row r="18" spans="1:8" ht="15" customHeight="1">
      <c r="A18" s="10"/>
      <c r="B18" s="11"/>
      <c r="C18" s="12"/>
      <c r="D18" s="22"/>
      <c r="E18" s="14"/>
      <c r="F18" s="22"/>
      <c r="G18" s="15"/>
      <c r="H18" s="23"/>
    </row>
    <row r="19" spans="1:8" ht="15" customHeight="1">
      <c r="A19" s="10"/>
      <c r="B19" s="11"/>
      <c r="C19" s="12"/>
      <c r="D19" s="22"/>
      <c r="E19" s="14"/>
      <c r="F19" s="22"/>
      <c r="G19" s="15"/>
      <c r="H19" s="23"/>
    </row>
    <row r="20" spans="1:8" ht="15" customHeight="1">
      <c r="A20" s="10"/>
      <c r="B20" s="11"/>
      <c r="C20" s="12"/>
      <c r="D20" s="22"/>
      <c r="E20" s="14"/>
      <c r="F20" s="22"/>
      <c r="G20" s="15"/>
      <c r="H20" s="23"/>
    </row>
    <row r="21" spans="1:8" ht="15" customHeight="1">
      <c r="A21" s="10"/>
      <c r="B21" s="11"/>
      <c r="C21" s="12"/>
      <c r="D21" s="22"/>
      <c r="E21" s="14"/>
      <c r="F21" s="22"/>
      <c r="G21" s="15"/>
      <c r="H21" s="23"/>
    </row>
    <row r="22" spans="1:8" ht="15" customHeight="1">
      <c r="A22" s="10"/>
      <c r="B22" s="11"/>
      <c r="C22" s="12"/>
      <c r="D22" s="22"/>
      <c r="E22" s="14"/>
      <c r="F22" s="22"/>
      <c r="G22" s="15"/>
      <c r="H22" s="23"/>
    </row>
    <row r="23" spans="1:8" ht="15" customHeight="1">
      <c r="A23" s="10"/>
      <c r="B23" s="11"/>
      <c r="C23" s="12"/>
      <c r="D23" s="22"/>
      <c r="E23" s="14"/>
      <c r="F23" s="22"/>
      <c r="G23" s="15"/>
      <c r="H23" s="23"/>
    </row>
    <row r="24" spans="1:8" ht="15" customHeight="1">
      <c r="A24" s="10"/>
      <c r="B24" s="11"/>
      <c r="C24" s="12"/>
      <c r="D24" s="22"/>
      <c r="E24" s="14"/>
      <c r="F24" s="22"/>
      <c r="G24" s="15"/>
      <c r="H24" s="23"/>
    </row>
    <row r="25" spans="1:8" ht="15" customHeight="1">
      <c r="A25" s="10"/>
      <c r="B25" s="11"/>
      <c r="C25" s="12"/>
      <c r="D25" s="22"/>
      <c r="E25" s="14"/>
      <c r="F25" s="22"/>
      <c r="G25" s="15"/>
      <c r="H25" s="23"/>
    </row>
    <row r="26" spans="1:8" ht="15" customHeight="1">
      <c r="A26" s="10"/>
      <c r="B26" s="11"/>
      <c r="C26" s="12"/>
      <c r="D26" s="22">
        <v>0</v>
      </c>
      <c r="E26" s="14"/>
      <c r="F26" s="22">
        <v>0</v>
      </c>
      <c r="G26" s="15">
        <v>0</v>
      </c>
      <c r="H26" s="23"/>
    </row>
    <row r="27" spans="1:8" ht="15" customHeight="1" thickBot="1">
      <c r="A27" s="82"/>
      <c r="B27" s="83"/>
      <c r="C27" s="43"/>
      <c r="D27" s="43"/>
      <c r="E27" s="43"/>
      <c r="F27" s="43"/>
      <c r="G27" s="44"/>
      <c r="H27" s="45"/>
    </row>
    <row r="28" spans="2:8" ht="15" customHeight="1">
      <c r="B28" s="84"/>
      <c r="C28" s="84"/>
      <c r="D28" s="84"/>
      <c r="E28" s="84"/>
      <c r="F28" s="84"/>
      <c r="G28" s="84"/>
      <c r="H28" s="84"/>
    </row>
    <row r="29" spans="2:8" ht="15" customHeight="1">
      <c r="B29" s="85"/>
      <c r="C29" s="85"/>
      <c r="D29" s="85"/>
      <c r="E29" s="85"/>
      <c r="F29" s="85"/>
      <c r="G29" s="85"/>
      <c r="H29" s="85"/>
    </row>
    <row r="30" spans="2:8" ht="15" customHeight="1">
      <c r="B30" s="68"/>
      <c r="C30" s="68"/>
      <c r="D30" s="68"/>
      <c r="E30" s="68"/>
      <c r="F30" s="68"/>
      <c r="G30" s="68"/>
      <c r="H30" s="68"/>
    </row>
    <row r="31" spans="2:8" ht="15" customHeight="1">
      <c r="B31" s="68"/>
      <c r="C31" s="68"/>
      <c r="D31" s="68"/>
      <c r="E31" s="68"/>
      <c r="F31" s="68"/>
      <c r="G31" s="68"/>
      <c r="H31" s="68"/>
    </row>
    <row r="32" ht="15" customHeight="1"/>
    <row r="33" ht="15" customHeight="1"/>
    <row r="34" spans="1:8" ht="27" customHeight="1">
      <c r="A34" s="73" t="s">
        <v>67</v>
      </c>
      <c r="B34" s="73"/>
      <c r="C34" s="73"/>
      <c r="D34" s="73"/>
      <c r="E34" s="73"/>
      <c r="F34" s="73"/>
      <c r="G34" s="73"/>
      <c r="H34" s="73"/>
    </row>
    <row r="35" spans="2:8" ht="18" customHeight="1">
      <c r="B35" s="74"/>
      <c r="C35" s="74"/>
      <c r="D35" s="74"/>
      <c r="E35" s="74"/>
      <c r="F35" s="74"/>
      <c r="G35" s="74"/>
      <c r="H35" s="74"/>
    </row>
    <row r="36" spans="2:8" ht="19.5" customHeight="1" thickBot="1">
      <c r="B36" s="1"/>
      <c r="C36" s="75" t="s">
        <v>76</v>
      </c>
      <c r="D36" s="75"/>
      <c r="E36" s="75"/>
      <c r="F36" s="75"/>
      <c r="G36" s="75"/>
      <c r="H36" s="75"/>
    </row>
    <row r="37" spans="1:8" ht="15" customHeight="1">
      <c r="A37" s="76" t="s">
        <v>4</v>
      </c>
      <c r="B37" s="77"/>
      <c r="C37" s="80" t="s">
        <v>33</v>
      </c>
      <c r="D37" s="80"/>
      <c r="E37" s="80" t="s">
        <v>5</v>
      </c>
      <c r="F37" s="80"/>
      <c r="G37" s="80" t="s">
        <v>50</v>
      </c>
      <c r="H37" s="81"/>
    </row>
    <row r="38" spans="1:8" ht="15" customHeight="1">
      <c r="A38" s="78"/>
      <c r="B38" s="79"/>
      <c r="C38" s="6" t="s">
        <v>24</v>
      </c>
      <c r="D38" s="7" t="s">
        <v>1</v>
      </c>
      <c r="E38" s="6" t="s">
        <v>24</v>
      </c>
      <c r="F38" s="7" t="s">
        <v>1</v>
      </c>
      <c r="G38" s="6" t="s">
        <v>24</v>
      </c>
      <c r="H38" s="2" t="s">
        <v>1</v>
      </c>
    </row>
    <row r="39" spans="1:8" ht="15" customHeight="1">
      <c r="A39" s="71" t="s">
        <v>25</v>
      </c>
      <c r="B39" s="72"/>
      <c r="C39" s="8">
        <f>C40+C41</f>
        <v>1260218000</v>
      </c>
      <c r="D39" s="9">
        <f aca="true" t="shared" si="3" ref="D39:D45">C39/$C$39*100</f>
        <v>100</v>
      </c>
      <c r="E39" s="8">
        <f>E40+E41</f>
        <v>1693883326</v>
      </c>
      <c r="F39" s="9">
        <f>E39/$E$39*100</f>
        <v>100</v>
      </c>
      <c r="G39" s="8">
        <f>G40+G41</f>
        <v>433665326</v>
      </c>
      <c r="H39" s="26">
        <f>IF(C39=0,0,ABS(G39/C39*100))</f>
        <v>34.41192920589929</v>
      </c>
    </row>
    <row r="40" spans="1:9" ht="15" customHeight="1">
      <c r="A40" s="37"/>
      <c r="B40" s="24" t="s">
        <v>26</v>
      </c>
      <c r="C40" s="12"/>
      <c r="D40" s="13">
        <f t="shared" si="3"/>
        <v>0</v>
      </c>
      <c r="E40" s="14">
        <v>328681491</v>
      </c>
      <c r="F40" s="13">
        <f>E40/$E$39*100</f>
        <v>19.404021868268867</v>
      </c>
      <c r="G40" s="25">
        <f>E40-C40</f>
        <v>328681491</v>
      </c>
      <c r="H40" s="16">
        <f aca="true" t="shared" si="4" ref="H40:H49">IF(C40=0,0,ABS(G40/C40*100))</f>
        <v>0</v>
      </c>
      <c r="I40" s="38"/>
    </row>
    <row r="41" spans="1:8" ht="15" customHeight="1">
      <c r="A41" s="37"/>
      <c r="B41" s="11" t="s">
        <v>27</v>
      </c>
      <c r="C41" s="12">
        <v>1260218000</v>
      </c>
      <c r="D41" s="13">
        <f t="shared" si="3"/>
        <v>100</v>
      </c>
      <c r="E41" s="14">
        <v>1365201835</v>
      </c>
      <c r="F41" s="13">
        <f>E41/$E$39*100</f>
        <v>80.59597813173114</v>
      </c>
      <c r="G41" s="25">
        <f>E41-C41</f>
        <v>104983835</v>
      </c>
      <c r="H41" s="16">
        <f t="shared" si="4"/>
        <v>8.330609069224531</v>
      </c>
    </row>
    <row r="42" spans="1:8" ht="15" customHeight="1">
      <c r="A42" s="69" t="s">
        <v>28</v>
      </c>
      <c r="B42" s="70"/>
      <c r="C42" s="18">
        <f>C43+C44</f>
        <v>624183000</v>
      </c>
      <c r="D42" s="19">
        <f t="shared" si="3"/>
        <v>49.529763897992254</v>
      </c>
      <c r="E42" s="18">
        <f>E43+E44</f>
        <v>0</v>
      </c>
      <c r="F42" s="18">
        <f>F43+F44</f>
        <v>0</v>
      </c>
      <c r="G42" s="18">
        <f>E42-C42</f>
        <v>-624183000</v>
      </c>
      <c r="H42" s="66">
        <f t="shared" si="4"/>
        <v>100</v>
      </c>
    </row>
    <row r="43" spans="1:8" ht="15" customHeight="1">
      <c r="A43" s="58"/>
      <c r="B43" s="24" t="s">
        <v>57</v>
      </c>
      <c r="C43" s="25">
        <v>12149000</v>
      </c>
      <c r="D43" s="13">
        <f t="shared" si="3"/>
        <v>0.9640395550611084</v>
      </c>
      <c r="E43" s="25"/>
      <c r="F43" s="13"/>
      <c r="G43" s="25">
        <f>E43-C43</f>
        <v>-12149000</v>
      </c>
      <c r="H43" s="16">
        <f t="shared" si="4"/>
        <v>100</v>
      </c>
    </row>
    <row r="44" spans="1:8" ht="15" customHeight="1">
      <c r="A44" s="58"/>
      <c r="B44" s="11" t="s">
        <v>58</v>
      </c>
      <c r="C44" s="25">
        <v>612034000</v>
      </c>
      <c r="D44" s="13">
        <f t="shared" si="3"/>
        <v>48.56572434293114</v>
      </c>
      <c r="E44" s="25"/>
      <c r="F44" s="13"/>
      <c r="G44" s="25">
        <f>E44-C44</f>
        <v>-612034000</v>
      </c>
      <c r="H44" s="16">
        <f t="shared" si="4"/>
        <v>100</v>
      </c>
    </row>
    <row r="45" spans="1:8" ht="15" customHeight="1">
      <c r="A45" s="69" t="s">
        <v>29</v>
      </c>
      <c r="B45" s="70"/>
      <c r="C45" s="18">
        <f>C39-C42</f>
        <v>636035000</v>
      </c>
      <c r="D45" s="19">
        <f t="shared" si="3"/>
        <v>50.470236102007746</v>
      </c>
      <c r="E45" s="18">
        <f>E39-E42</f>
        <v>1693883326</v>
      </c>
      <c r="F45" s="19">
        <f>E45/$E$39*100</f>
        <v>100</v>
      </c>
      <c r="G45" s="18">
        <f>G39-G42</f>
        <v>1057848326</v>
      </c>
      <c r="H45" s="20">
        <f t="shared" si="4"/>
        <v>166.31920035847082</v>
      </c>
    </row>
    <row r="46" spans="1:8" ht="15" customHeight="1">
      <c r="A46" s="69" t="s">
        <v>30</v>
      </c>
      <c r="B46" s="70"/>
      <c r="C46" s="18">
        <f>C47</f>
        <v>12149000</v>
      </c>
      <c r="D46" s="19">
        <f>C46/$C$46*100</f>
        <v>100</v>
      </c>
      <c r="E46" s="18">
        <f>E47</f>
        <v>0</v>
      </c>
      <c r="F46" s="42" t="e">
        <f>E46/$E$46*100</f>
        <v>#DIV/0!</v>
      </c>
      <c r="G46" s="18">
        <f>E46-C46</f>
        <v>-12149000</v>
      </c>
      <c r="H46" s="20">
        <f t="shared" si="4"/>
        <v>100</v>
      </c>
    </row>
    <row r="47" spans="1:8" ht="15" customHeight="1">
      <c r="A47" s="63"/>
      <c r="B47" s="11" t="s">
        <v>31</v>
      </c>
      <c r="C47" s="64">
        <v>12149000</v>
      </c>
      <c r="D47" s="13">
        <f>C47/$C$46*100</f>
        <v>100</v>
      </c>
      <c r="E47" s="64"/>
      <c r="F47" s="40" t="e">
        <f>E47/$E$47*100</f>
        <v>#DIV/0!</v>
      </c>
      <c r="G47" s="25">
        <f>E47-C47</f>
        <v>-12149000</v>
      </c>
      <c r="H47" s="16">
        <f t="shared" si="4"/>
        <v>100</v>
      </c>
    </row>
    <row r="48" spans="1:8" ht="15" customHeight="1">
      <c r="A48" s="69" t="s">
        <v>32</v>
      </c>
      <c r="B48" s="70"/>
      <c r="C48" s="18">
        <f>C49</f>
        <v>12149000</v>
      </c>
      <c r="D48" s="19">
        <f>C48/$C$48*100</f>
        <v>100</v>
      </c>
      <c r="E48" s="18">
        <f>F48</f>
        <v>0</v>
      </c>
      <c r="F48" s="18"/>
      <c r="G48" s="18">
        <f>E48-C48</f>
        <v>-12149000</v>
      </c>
      <c r="H48" s="20">
        <f t="shared" si="4"/>
        <v>100</v>
      </c>
    </row>
    <row r="49" spans="1:8" ht="15" customHeight="1">
      <c r="A49" s="65"/>
      <c r="B49" s="11" t="s">
        <v>7</v>
      </c>
      <c r="C49" s="12">
        <v>12149000</v>
      </c>
      <c r="D49" s="13">
        <f>C49/$C$48*100</f>
        <v>100</v>
      </c>
      <c r="E49" s="14"/>
      <c r="F49" s="22"/>
      <c r="G49" s="25">
        <f>E49-C49</f>
        <v>-12149000</v>
      </c>
      <c r="H49" s="16">
        <f t="shared" si="4"/>
        <v>100</v>
      </c>
    </row>
    <row r="50" spans="1:8" ht="15" customHeight="1">
      <c r="A50" s="69" t="s">
        <v>59</v>
      </c>
      <c r="B50" s="70"/>
      <c r="C50" s="49"/>
      <c r="D50" s="40"/>
      <c r="E50" s="41"/>
      <c r="F50" s="50"/>
      <c r="G50" s="47"/>
      <c r="H50" s="48"/>
    </row>
    <row r="51" spans="1:8" ht="15" customHeight="1">
      <c r="A51" s="58"/>
      <c r="B51" s="61"/>
      <c r="C51" s="49"/>
      <c r="D51" s="40"/>
      <c r="E51" s="41"/>
      <c r="F51" s="50"/>
      <c r="G51" s="47"/>
      <c r="H51" s="48"/>
    </row>
    <row r="52" spans="1:8" ht="15" customHeight="1">
      <c r="A52" s="59"/>
      <c r="B52" s="60"/>
      <c r="C52" s="46"/>
      <c r="D52" s="47"/>
      <c r="E52" s="46"/>
      <c r="F52" s="47"/>
      <c r="G52" s="47"/>
      <c r="H52" s="48"/>
    </row>
    <row r="53" spans="1:8" ht="15" customHeight="1">
      <c r="A53" s="59"/>
      <c r="B53" s="60"/>
      <c r="C53" s="46"/>
      <c r="D53" s="47"/>
      <c r="E53" s="46"/>
      <c r="F53" s="47"/>
      <c r="G53" s="47"/>
      <c r="H53" s="48"/>
    </row>
    <row r="54" spans="1:8" s="5" customFormat="1" ht="15" customHeight="1" thickBot="1">
      <c r="A54" s="51"/>
      <c r="B54" s="52"/>
      <c r="C54" s="53"/>
      <c r="D54" s="54"/>
      <c r="E54" s="55"/>
      <c r="F54" s="54"/>
      <c r="G54" s="56"/>
      <c r="H54" s="57"/>
    </row>
    <row r="55" spans="2:8" ht="15.75">
      <c r="B55" s="84"/>
      <c r="C55" s="84"/>
      <c r="D55" s="84"/>
      <c r="E55" s="84"/>
      <c r="F55" s="84"/>
      <c r="G55" s="84"/>
      <c r="H55" s="84"/>
    </row>
    <row r="56" spans="2:8" ht="15.75">
      <c r="B56" s="85"/>
      <c r="C56" s="85"/>
      <c r="D56" s="85"/>
      <c r="E56" s="85"/>
      <c r="F56" s="85"/>
      <c r="G56" s="85"/>
      <c r="H56" s="85"/>
    </row>
  </sheetData>
  <sheetProtection/>
  <mergeCells count="29">
    <mergeCell ref="B55:H55"/>
    <mergeCell ref="B56:H56"/>
    <mergeCell ref="B29:H29"/>
    <mergeCell ref="A34:H34"/>
    <mergeCell ref="B35:H35"/>
    <mergeCell ref="C36:H36"/>
    <mergeCell ref="A39:B39"/>
    <mergeCell ref="A48:B48"/>
    <mergeCell ref="A42:B42"/>
    <mergeCell ref="A45:B45"/>
    <mergeCell ref="A9:B9"/>
    <mergeCell ref="A12:B12"/>
    <mergeCell ref="A13:B13"/>
    <mergeCell ref="A27:B27"/>
    <mergeCell ref="B28:H28"/>
    <mergeCell ref="A37:B38"/>
    <mergeCell ref="C37:D37"/>
    <mergeCell ref="E37:F37"/>
    <mergeCell ref="G37:H37"/>
    <mergeCell ref="A50:B50"/>
    <mergeCell ref="A46:B46"/>
    <mergeCell ref="A6:B6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C6:C11 C13:F26 G9 G6 D6:D12 E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36" customWidth="1"/>
    <col min="2" max="2" width="17.75390625" style="36" customWidth="1"/>
    <col min="3" max="3" width="10.625" style="36" customWidth="1"/>
    <col min="4" max="4" width="5.375" style="36" customWidth="1"/>
    <col min="5" max="5" width="12.375" style="36" customWidth="1"/>
    <col min="6" max="6" width="4.50390625" style="36" customWidth="1"/>
    <col min="7" max="7" width="12.25390625" style="36" customWidth="1"/>
    <col min="8" max="8" width="3.50390625" style="36" customWidth="1"/>
    <col min="9" max="9" width="13.25390625" style="36" customWidth="1"/>
    <col min="10" max="10" width="2.625" style="36" customWidth="1"/>
    <col min="11" max="11" width="12.375" style="36" customWidth="1"/>
    <col min="12" max="12" width="13.00390625" style="36" customWidth="1"/>
    <col min="13" max="16384" width="9.00390625" style="36" customWidth="1"/>
  </cols>
  <sheetData>
    <row r="1" spans="2:11" ht="27" customHeight="1">
      <c r="B1" s="73" t="s">
        <v>66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8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19.5" customHeight="1" thickBot="1">
      <c r="B3" s="1"/>
      <c r="C3" s="137" t="s">
        <v>69</v>
      </c>
      <c r="D3" s="138"/>
      <c r="E3" s="138"/>
      <c r="F3" s="138"/>
      <c r="G3" s="138"/>
      <c r="H3" s="138"/>
      <c r="I3" s="139" t="s">
        <v>75</v>
      </c>
      <c r="J3" s="139"/>
      <c r="K3" s="139"/>
    </row>
    <row r="4" spans="1:11" ht="15" customHeight="1">
      <c r="A4" s="76" t="s">
        <v>4</v>
      </c>
      <c r="B4" s="76"/>
      <c r="C4" s="77"/>
      <c r="D4" s="140" t="s">
        <v>34</v>
      </c>
      <c r="E4" s="77"/>
      <c r="F4" s="140" t="s">
        <v>6</v>
      </c>
      <c r="G4" s="77"/>
      <c r="H4" s="81" t="s">
        <v>51</v>
      </c>
      <c r="I4" s="142"/>
      <c r="J4" s="142"/>
      <c r="K4" s="142"/>
    </row>
    <row r="5" spans="1:11" ht="15" customHeight="1">
      <c r="A5" s="78"/>
      <c r="B5" s="78"/>
      <c r="C5" s="79"/>
      <c r="D5" s="141"/>
      <c r="E5" s="79"/>
      <c r="F5" s="141"/>
      <c r="G5" s="79"/>
      <c r="H5" s="143" t="s">
        <v>8</v>
      </c>
      <c r="I5" s="144"/>
      <c r="J5" s="145" t="s">
        <v>1</v>
      </c>
      <c r="K5" s="146"/>
    </row>
    <row r="6" spans="1:11" ht="15" customHeight="1">
      <c r="A6" s="151" t="s">
        <v>9</v>
      </c>
      <c r="B6" s="151"/>
      <c r="C6" s="152"/>
      <c r="D6" s="153"/>
      <c r="E6" s="154"/>
      <c r="F6" s="153"/>
      <c r="G6" s="154"/>
      <c r="H6" s="153"/>
      <c r="I6" s="154"/>
      <c r="J6" s="147"/>
      <c r="K6" s="148"/>
    </row>
    <row r="7" spans="1:11" ht="15" customHeight="1">
      <c r="A7" s="27"/>
      <c r="B7" s="149" t="s">
        <v>46</v>
      </c>
      <c r="C7" s="150"/>
      <c r="D7" s="86">
        <v>-12149000</v>
      </c>
      <c r="E7" s="104"/>
      <c r="F7" s="86">
        <v>328681491</v>
      </c>
      <c r="G7" s="104"/>
      <c r="H7" s="93">
        <f>F7-D7</f>
        <v>340830491</v>
      </c>
      <c r="I7" s="94"/>
      <c r="J7" s="91">
        <f aca="true" t="shared" si="0" ref="J7:J14">IF(D7=0,0,ABS(H7/D7*100))</f>
        <v>2805.420125113178</v>
      </c>
      <c r="K7" s="92">
        <f aca="true" t="shared" si="1" ref="K7:K14">IF(F7=0,0,ABS(J7/F7*100))</f>
        <v>0.0008535376046207537</v>
      </c>
    </row>
    <row r="8" spans="1:11" ht="15" customHeight="1">
      <c r="A8" s="27"/>
      <c r="B8" s="28" t="s">
        <v>45</v>
      </c>
      <c r="C8" s="35"/>
      <c r="D8" s="86">
        <v>-22600000</v>
      </c>
      <c r="E8" s="98"/>
      <c r="F8" s="86">
        <v>-23805889</v>
      </c>
      <c r="G8" s="104"/>
      <c r="H8" s="93">
        <f>F8-D8</f>
        <v>-1205889</v>
      </c>
      <c r="I8" s="94"/>
      <c r="J8" s="91">
        <f t="shared" si="0"/>
        <v>5.33579203539823</v>
      </c>
      <c r="K8" s="92">
        <f t="shared" si="1"/>
        <v>2.2413748276311925E-05</v>
      </c>
    </row>
    <row r="9" spans="1:11" ht="15" customHeight="1">
      <c r="A9" s="27"/>
      <c r="B9" s="28" t="s">
        <v>47</v>
      </c>
      <c r="C9" s="35"/>
      <c r="D9" s="86">
        <f>D7+D8</f>
        <v>-34749000</v>
      </c>
      <c r="E9" s="98"/>
      <c r="F9" s="86">
        <f>F7+F8</f>
        <v>304875602</v>
      </c>
      <c r="G9" s="98"/>
      <c r="H9" s="93">
        <f>F9-D9</f>
        <v>339624602</v>
      </c>
      <c r="I9" s="94"/>
      <c r="J9" s="91">
        <f t="shared" si="0"/>
        <v>977.3651097873319</v>
      </c>
      <c r="K9" s="92">
        <f t="shared" si="1"/>
        <v>0.0003205783287923879</v>
      </c>
    </row>
    <row r="10" spans="1:11" ht="15" customHeight="1">
      <c r="A10" s="27"/>
      <c r="B10" s="149" t="s">
        <v>10</v>
      </c>
      <c r="C10" s="150"/>
      <c r="D10" s="86">
        <v>72080000</v>
      </c>
      <c r="E10" s="104"/>
      <c r="F10" s="86">
        <v>133594789</v>
      </c>
      <c r="G10" s="104"/>
      <c r="H10" s="93">
        <f>F10-D10</f>
        <v>61514789</v>
      </c>
      <c r="I10" s="94"/>
      <c r="J10" s="91">
        <f t="shared" si="0"/>
        <v>85.3423820754717</v>
      </c>
      <c r="K10" s="92">
        <f t="shared" si="1"/>
        <v>6.388152016578408E-05</v>
      </c>
    </row>
    <row r="11" spans="1:11" ht="15" customHeight="1">
      <c r="A11" s="27"/>
      <c r="B11" s="28" t="s">
        <v>79</v>
      </c>
      <c r="C11" s="35"/>
      <c r="D11" s="86">
        <f>D9+D10</f>
        <v>37331000</v>
      </c>
      <c r="E11" s="98"/>
      <c r="F11" s="86">
        <f>F9+F10</f>
        <v>438470391</v>
      </c>
      <c r="G11" s="98"/>
      <c r="H11" s="86">
        <f>H9+H10</f>
        <v>401139391</v>
      </c>
      <c r="I11" s="98"/>
      <c r="J11" s="91">
        <f t="shared" si="0"/>
        <v>1074.5476708365702</v>
      </c>
      <c r="K11" s="92">
        <f t="shared" si="1"/>
        <v>0.00024506732789548156</v>
      </c>
    </row>
    <row r="12" spans="1:11" ht="15" customHeight="1">
      <c r="A12" s="27"/>
      <c r="B12" s="28" t="s">
        <v>48</v>
      </c>
      <c r="C12" s="35"/>
      <c r="D12" s="86">
        <v>22600000</v>
      </c>
      <c r="E12" s="98"/>
      <c r="F12" s="86">
        <v>22867770</v>
      </c>
      <c r="G12" s="104"/>
      <c r="H12" s="86">
        <f>F12-D12</f>
        <v>267770</v>
      </c>
      <c r="I12" s="98"/>
      <c r="J12" s="91">
        <f>IF(D12=0,0,ABS(H12/D12*100))</f>
        <v>1.1848230088495575</v>
      </c>
      <c r="K12" s="92">
        <f>IF(F12=0,0,ABS(J12/F12*100))</f>
        <v>5.181191733385273E-06</v>
      </c>
    </row>
    <row r="13" spans="1:11" ht="15" customHeight="1">
      <c r="A13" s="27"/>
      <c r="B13" s="28" t="s">
        <v>60</v>
      </c>
      <c r="C13" s="35"/>
      <c r="D13" s="86"/>
      <c r="E13" s="98"/>
      <c r="F13" s="86">
        <v>1116680</v>
      </c>
      <c r="G13" s="104"/>
      <c r="H13" s="86">
        <f>F13-D13</f>
        <v>1116680</v>
      </c>
      <c r="I13" s="98"/>
      <c r="J13" s="91">
        <f t="shared" si="0"/>
        <v>0</v>
      </c>
      <c r="K13" s="92">
        <f t="shared" si="1"/>
        <v>0</v>
      </c>
    </row>
    <row r="14" spans="1:11" ht="15" customHeight="1">
      <c r="A14" s="27"/>
      <c r="B14" s="27" t="s">
        <v>80</v>
      </c>
      <c r="C14" s="30"/>
      <c r="D14" s="115">
        <f>SUM(D11:E13)</f>
        <v>59931000</v>
      </c>
      <c r="E14" s="116"/>
      <c r="F14" s="115">
        <f>SUM(F11:G13)</f>
        <v>462454841</v>
      </c>
      <c r="G14" s="116"/>
      <c r="H14" s="115">
        <f>SUM(H11:I13)</f>
        <v>402523841</v>
      </c>
      <c r="I14" s="116"/>
      <c r="J14" s="117">
        <f t="shared" si="0"/>
        <v>671.6454606130383</v>
      </c>
      <c r="K14" s="118">
        <f t="shared" si="1"/>
        <v>0.0001452348210174836</v>
      </c>
    </row>
    <row r="15" spans="1:11" ht="15" customHeight="1">
      <c r="A15" s="105" t="s">
        <v>11</v>
      </c>
      <c r="B15" s="105"/>
      <c r="C15" s="106"/>
      <c r="D15" s="115"/>
      <c r="E15" s="116"/>
      <c r="F15" s="115"/>
      <c r="G15" s="116"/>
      <c r="H15" s="115"/>
      <c r="I15" s="116"/>
      <c r="J15" s="91"/>
      <c r="K15" s="92"/>
    </row>
    <row r="16" spans="1:11" ht="15" customHeight="1">
      <c r="A16" s="27"/>
      <c r="B16" s="95" t="s">
        <v>61</v>
      </c>
      <c r="C16" s="96"/>
      <c r="D16" s="86"/>
      <c r="E16" s="104"/>
      <c r="F16" s="86">
        <v>713000</v>
      </c>
      <c r="G16" s="104"/>
      <c r="H16" s="93">
        <f aca="true" t="shared" si="2" ref="H16:H23">F16-D16</f>
        <v>713000</v>
      </c>
      <c r="I16" s="94"/>
      <c r="J16" s="91">
        <f aca="true" t="shared" si="3" ref="J16:J23">IF(D16=0,0,ABS(H16/D16*100))</f>
        <v>0</v>
      </c>
      <c r="K16" s="92">
        <f aca="true" t="shared" si="4" ref="K16:K23">IF(F16=0,0,ABS(J16/F16*100))</f>
        <v>0</v>
      </c>
    </row>
    <row r="17" spans="1:11" ht="15" customHeight="1">
      <c r="A17" s="27"/>
      <c r="B17" s="95" t="s">
        <v>72</v>
      </c>
      <c r="C17" s="103"/>
      <c r="D17" s="86"/>
      <c r="E17" s="99"/>
      <c r="F17" s="86">
        <f>-25545540</f>
        <v>-25545540</v>
      </c>
      <c r="G17" s="99"/>
      <c r="H17" s="93">
        <f>F17-D17</f>
        <v>-25545540</v>
      </c>
      <c r="I17" s="94"/>
      <c r="J17" s="91">
        <f>IF(D17=0,0,ABS(H17/D17*100))</f>
        <v>0</v>
      </c>
      <c r="K17" s="92">
        <f>IF(F17=0,0,ABS(J17/F17*100))</f>
        <v>0</v>
      </c>
    </row>
    <row r="18" spans="1:11" ht="15" customHeight="1">
      <c r="A18" s="27"/>
      <c r="B18" s="95" t="s">
        <v>62</v>
      </c>
      <c r="C18" s="96"/>
      <c r="D18" s="97"/>
      <c r="E18" s="98"/>
      <c r="F18" s="86">
        <v>1369650</v>
      </c>
      <c r="G18" s="98"/>
      <c r="H18" s="93">
        <f t="shared" si="2"/>
        <v>1369650</v>
      </c>
      <c r="I18" s="94"/>
      <c r="J18" s="91">
        <f>IF(D18=0,0,ABS(H18/D18*100))</f>
        <v>0</v>
      </c>
      <c r="K18" s="92">
        <f>IF(F18=0,0,ABS(J18/F18*100))</f>
        <v>0</v>
      </c>
    </row>
    <row r="19" spans="1:11" ht="15" customHeight="1">
      <c r="A19" s="27"/>
      <c r="B19" s="95" t="s">
        <v>87</v>
      </c>
      <c r="C19" s="96"/>
      <c r="D19" s="97">
        <v>-101083000</v>
      </c>
      <c r="E19" s="98"/>
      <c r="F19" s="86">
        <v>-113541931</v>
      </c>
      <c r="G19" s="98"/>
      <c r="H19" s="93">
        <f t="shared" si="2"/>
        <v>-12458931</v>
      </c>
      <c r="I19" s="94"/>
      <c r="J19" s="91">
        <f t="shared" si="3"/>
        <v>12.325446415322062</v>
      </c>
      <c r="K19" s="92">
        <f t="shared" si="4"/>
        <v>1.0855413772487331E-05</v>
      </c>
    </row>
    <row r="20" spans="1:11" ht="15" customHeight="1">
      <c r="A20" s="27"/>
      <c r="B20" s="95" t="s">
        <v>43</v>
      </c>
      <c r="C20" s="96"/>
      <c r="D20" s="86">
        <v>-14282000</v>
      </c>
      <c r="E20" s="104"/>
      <c r="F20" s="86">
        <v>-17728718</v>
      </c>
      <c r="G20" s="104"/>
      <c r="H20" s="93">
        <f t="shared" si="2"/>
        <v>-3446718</v>
      </c>
      <c r="I20" s="94"/>
      <c r="J20" s="91">
        <f t="shared" si="3"/>
        <v>24.133300658171127</v>
      </c>
      <c r="K20" s="92">
        <f t="shared" si="4"/>
        <v>0.00013612546975010333</v>
      </c>
    </row>
    <row r="21" spans="1:11" ht="15" customHeight="1">
      <c r="A21" s="27"/>
      <c r="B21" s="95" t="s">
        <v>73</v>
      </c>
      <c r="C21" s="96"/>
      <c r="D21" s="86"/>
      <c r="E21" s="104"/>
      <c r="F21" s="93">
        <v>1657746</v>
      </c>
      <c r="G21" s="94"/>
      <c r="H21" s="93">
        <f>F21-D21</f>
        <v>1657746</v>
      </c>
      <c r="I21" s="94"/>
      <c r="J21" s="91">
        <f>IF(D21=0,0,ABS(H21/D21*100))</f>
        <v>0</v>
      </c>
      <c r="K21" s="92">
        <f>IF(F21=0,0,ABS(J21/F21*100))</f>
        <v>0</v>
      </c>
    </row>
    <row r="22" spans="1:11" ht="15" customHeight="1">
      <c r="A22" s="27"/>
      <c r="B22" s="95" t="s">
        <v>63</v>
      </c>
      <c r="C22" s="96"/>
      <c r="D22" s="86"/>
      <c r="E22" s="104"/>
      <c r="F22" s="93"/>
      <c r="G22" s="94"/>
      <c r="H22" s="93">
        <f t="shared" si="2"/>
        <v>0</v>
      </c>
      <c r="I22" s="94"/>
      <c r="J22" s="91">
        <f t="shared" si="3"/>
        <v>0</v>
      </c>
      <c r="K22" s="92">
        <f t="shared" si="4"/>
        <v>0</v>
      </c>
    </row>
    <row r="23" spans="1:11" ht="15" customHeight="1">
      <c r="A23" s="27"/>
      <c r="B23" s="27" t="s">
        <v>81</v>
      </c>
      <c r="C23" s="30"/>
      <c r="D23" s="115">
        <f>SUM(D16:E22)</f>
        <v>-115365000</v>
      </c>
      <c r="E23" s="116"/>
      <c r="F23" s="115">
        <f>SUM(F16:G22)</f>
        <v>-153075793</v>
      </c>
      <c r="G23" s="116"/>
      <c r="H23" s="115">
        <f t="shared" si="2"/>
        <v>-37710793</v>
      </c>
      <c r="I23" s="116"/>
      <c r="J23" s="117">
        <f t="shared" si="3"/>
        <v>32.68824426819226</v>
      </c>
      <c r="K23" s="118">
        <f t="shared" si="4"/>
        <v>2.1354287067578515E-05</v>
      </c>
    </row>
    <row r="24" spans="1:11" ht="15" customHeight="1">
      <c r="A24" s="105" t="s">
        <v>49</v>
      </c>
      <c r="B24" s="105"/>
      <c r="C24" s="106"/>
      <c r="D24" s="86"/>
      <c r="E24" s="104"/>
      <c r="F24" s="86"/>
      <c r="G24" s="104"/>
      <c r="H24" s="93"/>
      <c r="I24" s="94"/>
      <c r="J24" s="91"/>
      <c r="K24" s="92"/>
    </row>
    <row r="25" spans="1:11" ht="15" customHeight="1">
      <c r="A25" s="27"/>
      <c r="B25" s="122" t="s">
        <v>74</v>
      </c>
      <c r="C25" s="123"/>
      <c r="D25" s="86">
        <v>6300000</v>
      </c>
      <c r="E25" s="104"/>
      <c r="F25" s="93">
        <v>14138188</v>
      </c>
      <c r="G25" s="98"/>
      <c r="H25" s="93">
        <f>F25-D25</f>
        <v>7838188</v>
      </c>
      <c r="I25" s="98"/>
      <c r="J25" s="93">
        <f>IF(D25=0,0,ABS(H25/D25*100))</f>
        <v>124.41568253968254</v>
      </c>
      <c r="K25" s="121">
        <f>IF(F25=0,0,ABS(J25/F25*100))</f>
        <v>0.0008799973698162914</v>
      </c>
    </row>
    <row r="26" spans="1:11" ht="15" customHeight="1">
      <c r="A26" s="27"/>
      <c r="B26" s="27" t="s">
        <v>82</v>
      </c>
      <c r="C26" s="30"/>
      <c r="D26" s="113">
        <f>SUM(D25:E25)</f>
        <v>6300000</v>
      </c>
      <c r="E26" s="114"/>
      <c r="F26" s="113">
        <f>SUM(F25:G25)</f>
        <v>14138188</v>
      </c>
      <c r="G26" s="114"/>
      <c r="H26" s="113">
        <f>SUM(H25:I25)</f>
        <v>7838188</v>
      </c>
      <c r="I26" s="114"/>
      <c r="J26" s="117">
        <f>IF(D26=0,0,ABS(H26/D26*100))</f>
        <v>124.41568253968254</v>
      </c>
      <c r="K26" s="118">
        <f>IF(F26=0,0,ABS(J26/F26*100))</f>
        <v>0.0008799973698162914</v>
      </c>
    </row>
    <row r="27" spans="1:11" ht="15" customHeight="1">
      <c r="A27" s="105" t="s">
        <v>83</v>
      </c>
      <c r="B27" s="105"/>
      <c r="C27" s="106"/>
      <c r="D27" s="115">
        <f>D14+D23+D26</f>
        <v>-49134000</v>
      </c>
      <c r="E27" s="116"/>
      <c r="F27" s="115">
        <f>F14+F23+F26</f>
        <v>323517236</v>
      </c>
      <c r="G27" s="116"/>
      <c r="H27" s="115">
        <f>H14+H23+H26</f>
        <v>372651236</v>
      </c>
      <c r="I27" s="116"/>
      <c r="J27" s="117">
        <f>IF(D27=0,0,ABS(H27/D27*100))</f>
        <v>758.4386290552368</v>
      </c>
      <c r="K27" s="118">
        <f>IF(F27=0,0,ABS(J27/F27*100))</f>
        <v>0.00023443530812535652</v>
      </c>
    </row>
    <row r="28" spans="1:11" ht="15" customHeight="1">
      <c r="A28" s="105" t="s">
        <v>12</v>
      </c>
      <c r="B28" s="105"/>
      <c r="C28" s="106"/>
      <c r="D28" s="113">
        <v>755736000</v>
      </c>
      <c r="E28" s="114"/>
      <c r="F28" s="113">
        <v>1162529679</v>
      </c>
      <c r="G28" s="114"/>
      <c r="H28" s="115">
        <f>F28-D28</f>
        <v>406793679</v>
      </c>
      <c r="I28" s="116"/>
      <c r="J28" s="117">
        <f>IF(D28=0,0,ABS(H28/D28*100))</f>
        <v>53.82748459779606</v>
      </c>
      <c r="K28" s="118">
        <f>IF(F28=0,0,ABS(J28/F28*100))</f>
        <v>4.630203045147036E-06</v>
      </c>
    </row>
    <row r="29" spans="1:11" ht="15" customHeight="1" thickBot="1">
      <c r="A29" s="135" t="s">
        <v>13</v>
      </c>
      <c r="B29" s="135"/>
      <c r="C29" s="136"/>
      <c r="D29" s="119">
        <f>D27+D28</f>
        <v>706602000</v>
      </c>
      <c r="E29" s="120"/>
      <c r="F29" s="119">
        <f>F27+F28</f>
        <v>1486046915</v>
      </c>
      <c r="G29" s="120"/>
      <c r="H29" s="119">
        <f>H27+H28</f>
        <v>779444915</v>
      </c>
      <c r="I29" s="120"/>
      <c r="J29" s="133">
        <f>IF(D29=0,0,ABS(H29/D29*100))</f>
        <v>110.30890303169252</v>
      </c>
      <c r="K29" s="134">
        <f>IF(F29=0,0,ABS(J29/F29*100))</f>
        <v>7.422975810403168E-06</v>
      </c>
    </row>
    <row r="30" spans="1:11" ht="1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ht="15" customHeight="1"/>
    <row r="32" ht="15" customHeight="1"/>
    <row r="33" ht="15" customHeight="1"/>
    <row r="34" spans="2:11" ht="27" customHeight="1">
      <c r="B34" s="73" t="s">
        <v>56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3:11" ht="19.5" customHeight="1" thickBot="1">
      <c r="C36" s="155" t="s">
        <v>70</v>
      </c>
      <c r="D36" s="155"/>
      <c r="E36" s="155"/>
      <c r="F36" s="155"/>
      <c r="G36" s="155"/>
      <c r="H36" s="155"/>
      <c r="I36" s="139" t="s">
        <v>0</v>
      </c>
      <c r="J36" s="139"/>
      <c r="K36" s="139"/>
    </row>
    <row r="37" spans="1:11" ht="30" customHeight="1">
      <c r="A37" s="158" t="s">
        <v>14</v>
      </c>
      <c r="B37" s="157"/>
      <c r="C37" s="156" t="s">
        <v>15</v>
      </c>
      <c r="D37" s="157"/>
      <c r="E37" s="3" t="s">
        <v>52</v>
      </c>
      <c r="F37" s="110" t="s">
        <v>17</v>
      </c>
      <c r="G37" s="111"/>
      <c r="H37" s="112"/>
      <c r="I37" s="156" t="s">
        <v>2</v>
      </c>
      <c r="J37" s="157"/>
      <c r="K37" s="3" t="s">
        <v>16</v>
      </c>
    </row>
    <row r="38" spans="1:11" ht="15" customHeight="1">
      <c r="A38" s="130" t="s">
        <v>18</v>
      </c>
      <c r="B38" s="162"/>
      <c r="C38" s="107">
        <f>SUM(C39:D52)</f>
        <v>26432354513</v>
      </c>
      <c r="D38" s="108"/>
      <c r="E38" s="31">
        <f aca="true" t="shared" si="5" ref="E38:E47">IF(C$38&gt;0,(C38/C$38)*100,0)</f>
        <v>100</v>
      </c>
      <c r="F38" s="129" t="s">
        <v>54</v>
      </c>
      <c r="G38" s="130"/>
      <c r="H38" s="131"/>
      <c r="I38" s="153">
        <f>SUM(I39:J44)</f>
        <v>22681800192</v>
      </c>
      <c r="J38" s="154"/>
      <c r="K38" s="31">
        <f>IF(I$53&gt;0,(I38/I$53)*100,0)</f>
        <v>85.81074448303349</v>
      </c>
    </row>
    <row r="39" spans="1:11" ht="15" customHeight="1">
      <c r="A39" s="100" t="s">
        <v>19</v>
      </c>
      <c r="B39" s="101"/>
      <c r="C39" s="86">
        <v>3317057908</v>
      </c>
      <c r="D39" s="102"/>
      <c r="E39" s="32">
        <f t="shared" si="5"/>
        <v>12.549233577994725</v>
      </c>
      <c r="F39" s="88" t="s">
        <v>20</v>
      </c>
      <c r="G39" s="124"/>
      <c r="H39" s="125"/>
      <c r="I39" s="86">
        <v>474278066</v>
      </c>
      <c r="J39" s="104"/>
      <c r="K39" s="32">
        <f>IF(I$53&gt;0,(I39/I$53)*100,0)</f>
        <v>1.7943088110699328</v>
      </c>
    </row>
    <row r="40" spans="1:11" ht="15" customHeight="1">
      <c r="A40" s="100" t="s">
        <v>84</v>
      </c>
      <c r="B40" s="109"/>
      <c r="C40" s="86">
        <v>38053880</v>
      </c>
      <c r="D40" s="102"/>
      <c r="E40" s="32">
        <f t="shared" si="5"/>
        <v>0.14396704607334274</v>
      </c>
      <c r="F40" s="88" t="s">
        <v>42</v>
      </c>
      <c r="G40" s="124"/>
      <c r="H40" s="125"/>
      <c r="I40" s="86">
        <v>22207522126</v>
      </c>
      <c r="J40" s="104"/>
      <c r="K40" s="32">
        <f>IF(I$53&gt;0,(I40/I$53)*100,0)</f>
        <v>84.01643567196355</v>
      </c>
    </row>
    <row r="41" spans="1:11" ht="15" customHeight="1">
      <c r="A41" s="33" t="s">
        <v>85</v>
      </c>
      <c r="B41" s="11"/>
      <c r="C41" s="86"/>
      <c r="D41" s="87"/>
      <c r="E41" s="32"/>
      <c r="F41" s="88"/>
      <c r="G41" s="89"/>
      <c r="H41" s="90"/>
      <c r="I41" s="29"/>
      <c r="J41" s="62"/>
      <c r="K41" s="32"/>
    </row>
    <row r="42" spans="1:11" ht="15" customHeight="1">
      <c r="A42" s="100" t="s">
        <v>44</v>
      </c>
      <c r="B42" s="101"/>
      <c r="C42" s="86">
        <v>1819263387</v>
      </c>
      <c r="D42" s="102"/>
      <c r="E42" s="32">
        <f>IF(C$38&gt;0,(C42/C$38)*100,0)</f>
        <v>6.882714084760202</v>
      </c>
      <c r="F42" s="88"/>
      <c r="G42" s="124"/>
      <c r="H42" s="125"/>
      <c r="I42" s="86"/>
      <c r="J42" s="104"/>
      <c r="K42" s="32"/>
    </row>
    <row r="43" spans="1:11" ht="15" customHeight="1">
      <c r="A43" s="100" t="s">
        <v>41</v>
      </c>
      <c r="B43" s="101"/>
      <c r="C43" s="86">
        <v>33433669</v>
      </c>
      <c r="D43" s="102"/>
      <c r="E43" s="32">
        <f t="shared" si="5"/>
        <v>0.12648766867725159</v>
      </c>
      <c r="F43" s="32"/>
      <c r="G43" s="100"/>
      <c r="H43" s="101"/>
      <c r="I43" s="86"/>
      <c r="J43" s="104"/>
      <c r="K43" s="32"/>
    </row>
    <row r="44" spans="1:11" ht="15" customHeight="1">
      <c r="A44" s="100" t="s">
        <v>21</v>
      </c>
      <c r="B44" s="101"/>
      <c r="C44" s="86">
        <v>21224545669</v>
      </c>
      <c r="D44" s="102"/>
      <c r="E44" s="32">
        <f>IF(C$38&gt;0,(C44/C$38)*100,0)</f>
        <v>80.29759762249448</v>
      </c>
      <c r="F44" s="32"/>
      <c r="G44" s="100"/>
      <c r="H44" s="101"/>
      <c r="I44" s="86"/>
      <c r="J44" s="104"/>
      <c r="K44" s="32"/>
    </row>
    <row r="45" spans="1:11" ht="15" customHeight="1">
      <c r="A45" s="33"/>
      <c r="B45" s="11"/>
      <c r="C45" s="29"/>
      <c r="D45" s="67"/>
      <c r="E45" s="32"/>
      <c r="F45" s="32"/>
      <c r="G45" s="33"/>
      <c r="H45" s="11"/>
      <c r="I45" s="29"/>
      <c r="J45" s="62"/>
      <c r="K45" s="32"/>
    </row>
    <row r="46" spans="1:11" ht="15" customHeight="1">
      <c r="A46" s="100"/>
      <c r="B46" s="101"/>
      <c r="C46" s="29"/>
      <c r="D46" s="34"/>
      <c r="E46" s="31">
        <f t="shared" si="5"/>
        <v>0</v>
      </c>
      <c r="F46" s="126" t="s">
        <v>22</v>
      </c>
      <c r="G46" s="127"/>
      <c r="H46" s="128"/>
      <c r="I46" s="113">
        <f>SUM(I47:I52)</f>
        <v>3750554321</v>
      </c>
      <c r="J46" s="114"/>
      <c r="K46" s="31">
        <f>IF(I$53&gt;0,(I46/I$53)*100,0)</f>
        <v>14.189255516966515</v>
      </c>
    </row>
    <row r="47" spans="1:11" ht="15" customHeight="1">
      <c r="A47" s="100"/>
      <c r="B47" s="101"/>
      <c r="C47" s="29"/>
      <c r="D47" s="34"/>
      <c r="E47" s="32">
        <f t="shared" si="5"/>
        <v>0</v>
      </c>
      <c r="F47" s="88" t="s">
        <v>64</v>
      </c>
      <c r="G47" s="124"/>
      <c r="H47" s="125"/>
      <c r="I47" s="86">
        <v>2049834000</v>
      </c>
      <c r="J47" s="104"/>
      <c r="K47" s="32">
        <f>IF(I$53&gt;0,(I47/I$53)*100,0)</f>
        <v>7.755018566325022</v>
      </c>
    </row>
    <row r="48" spans="1:11" ht="15" customHeight="1">
      <c r="A48" s="33"/>
      <c r="B48" s="11"/>
      <c r="C48" s="29"/>
      <c r="D48" s="34"/>
      <c r="E48" s="32"/>
      <c r="F48" s="88" t="s">
        <v>65</v>
      </c>
      <c r="G48" s="124"/>
      <c r="H48" s="125"/>
      <c r="I48" s="86">
        <v>18112159</v>
      </c>
      <c r="J48" s="104"/>
      <c r="K48" s="32">
        <f>IF(I$53&gt;0,(I48/I$53)*100,0)</f>
        <v>0.0685226849204525</v>
      </c>
    </row>
    <row r="49" spans="1:11" ht="15" customHeight="1">
      <c r="A49" s="33"/>
      <c r="B49" s="11"/>
      <c r="C49" s="29"/>
      <c r="D49" s="34"/>
      <c r="E49" s="32"/>
      <c r="F49" s="88" t="s">
        <v>55</v>
      </c>
      <c r="G49" s="124"/>
      <c r="H49" s="125"/>
      <c r="I49" s="86">
        <v>1693883326</v>
      </c>
      <c r="J49" s="104"/>
      <c r="K49" s="32">
        <f>IF(I$53&gt;0,(I49/I$53)*100,0)</f>
        <v>6.408370942387716</v>
      </c>
    </row>
    <row r="50" spans="1:11" ht="15" customHeight="1">
      <c r="A50" s="100"/>
      <c r="B50" s="101"/>
      <c r="C50" s="29"/>
      <c r="D50" s="34"/>
      <c r="E50" s="32">
        <f>IF(C$38&gt;0,(C50/C$38)*100,0)</f>
        <v>0</v>
      </c>
      <c r="F50" s="159" t="s">
        <v>77</v>
      </c>
      <c r="G50" s="160"/>
      <c r="H50" s="161"/>
      <c r="I50" s="86">
        <v>-11275164</v>
      </c>
      <c r="J50" s="104"/>
      <c r="K50" s="32">
        <f>IF(I$53&gt;0,(I50/I$53)*100,0)-0.01</f>
        <v>-0.052656676666676186</v>
      </c>
    </row>
    <row r="51" spans="1:11" ht="15" customHeight="1">
      <c r="A51" s="33"/>
      <c r="B51" s="11"/>
      <c r="C51" s="29"/>
      <c r="D51" s="34"/>
      <c r="E51" s="32"/>
      <c r="F51" s="88" t="s">
        <v>78</v>
      </c>
      <c r="G51" s="89"/>
      <c r="H51" s="90"/>
      <c r="I51" s="29"/>
      <c r="J51" s="62"/>
      <c r="K51" s="32"/>
    </row>
    <row r="52" spans="1:11" ht="15" customHeight="1">
      <c r="A52" s="33"/>
      <c r="B52" s="11"/>
      <c r="C52" s="29"/>
      <c r="D52" s="34"/>
      <c r="E52" s="32"/>
      <c r="F52" s="88"/>
      <c r="G52" s="124"/>
      <c r="H52" s="125"/>
      <c r="I52" s="86"/>
      <c r="J52" s="104"/>
      <c r="K52" s="32"/>
    </row>
    <row r="53" spans="1:12" ht="15" customHeight="1" thickBot="1">
      <c r="A53" s="164" t="s">
        <v>23</v>
      </c>
      <c r="B53" s="165"/>
      <c r="C53" s="166">
        <f>SUM(C39:D52)</f>
        <v>26432354513</v>
      </c>
      <c r="D53" s="167"/>
      <c r="E53" s="4">
        <f>IF(C$38&gt;0,(C53/C$38)*100,0)</f>
        <v>100</v>
      </c>
      <c r="F53" s="170" t="s">
        <v>53</v>
      </c>
      <c r="G53" s="164"/>
      <c r="H53" s="171"/>
      <c r="I53" s="119">
        <f>I38+I46</f>
        <v>26432354513</v>
      </c>
      <c r="J53" s="120"/>
      <c r="K53" s="4">
        <f>IF(I$53&gt;0,(I53/I$53)*100,0)</f>
        <v>100</v>
      </c>
      <c r="L53" s="39"/>
    </row>
    <row r="54" spans="1:11" s="5" customFormat="1" ht="15" customHeight="1">
      <c r="A54" s="168" t="s">
        <v>71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</row>
    <row r="55" spans="2:11" ht="16.5" customHeight="1"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2:11" ht="16.5" customHeight="1"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</sheetData>
  <sheetProtection/>
  <mergeCells count="180">
    <mergeCell ref="J8:K8"/>
    <mergeCell ref="J9:K9"/>
    <mergeCell ref="D10:E10"/>
    <mergeCell ref="F10:G10"/>
    <mergeCell ref="H10:I10"/>
    <mergeCell ref="D8:E8"/>
    <mergeCell ref="H8:I8"/>
    <mergeCell ref="H9:I9"/>
    <mergeCell ref="D9:E9"/>
    <mergeCell ref="F9:G9"/>
    <mergeCell ref="F8:G8"/>
    <mergeCell ref="F13:G13"/>
    <mergeCell ref="B56:K56"/>
    <mergeCell ref="A53:B53"/>
    <mergeCell ref="C53:D53"/>
    <mergeCell ref="A54:K54"/>
    <mergeCell ref="F53:H53"/>
    <mergeCell ref="I53:J53"/>
    <mergeCell ref="F42:H42"/>
    <mergeCell ref="F20:G20"/>
    <mergeCell ref="B55:K55"/>
    <mergeCell ref="F40:H40"/>
    <mergeCell ref="H19:I19"/>
    <mergeCell ref="D13:E13"/>
    <mergeCell ref="J13:K13"/>
    <mergeCell ref="J16:K16"/>
    <mergeCell ref="I43:J43"/>
    <mergeCell ref="A44:B44"/>
    <mergeCell ref="G44:H44"/>
    <mergeCell ref="J11:K11"/>
    <mergeCell ref="A39:B39"/>
    <mergeCell ref="I39:J39"/>
    <mergeCell ref="A38:B38"/>
    <mergeCell ref="F39:H39"/>
    <mergeCell ref="I38:J38"/>
    <mergeCell ref="C37:D37"/>
    <mergeCell ref="B35:K35"/>
    <mergeCell ref="H13:I13"/>
    <mergeCell ref="I44:J44"/>
    <mergeCell ref="A43:B43"/>
    <mergeCell ref="C44:D44"/>
    <mergeCell ref="C43:D43"/>
    <mergeCell ref="G43:H43"/>
    <mergeCell ref="F52:H52"/>
    <mergeCell ref="I52:J52"/>
    <mergeCell ref="A50:B50"/>
    <mergeCell ref="A46:B46"/>
    <mergeCell ref="F50:H50"/>
    <mergeCell ref="F48:H48"/>
    <mergeCell ref="I48:J48"/>
    <mergeCell ref="F49:H49"/>
    <mergeCell ref="I49:J49"/>
    <mergeCell ref="A47:B47"/>
    <mergeCell ref="B22:C22"/>
    <mergeCell ref="C36:H36"/>
    <mergeCell ref="I36:K36"/>
    <mergeCell ref="I37:J37"/>
    <mergeCell ref="A37:B37"/>
    <mergeCell ref="B16:C16"/>
    <mergeCell ref="D16:E16"/>
    <mergeCell ref="F16:G16"/>
    <mergeCell ref="H16:I16"/>
    <mergeCell ref="D11:E11"/>
    <mergeCell ref="B10:C10"/>
    <mergeCell ref="D12:E12"/>
    <mergeCell ref="D15:E15"/>
    <mergeCell ref="F11:G11"/>
    <mergeCell ref="H11:I11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1:K1"/>
    <mergeCell ref="B2:K2"/>
    <mergeCell ref="C3:H3"/>
    <mergeCell ref="I3:K3"/>
    <mergeCell ref="F4:G5"/>
    <mergeCell ref="H4:K4"/>
    <mergeCell ref="H5:I5"/>
    <mergeCell ref="J5:K5"/>
    <mergeCell ref="A4:C5"/>
    <mergeCell ref="D4:E5"/>
    <mergeCell ref="A30:K30"/>
    <mergeCell ref="J29:K29"/>
    <mergeCell ref="J27:K27"/>
    <mergeCell ref="A29:C29"/>
    <mergeCell ref="D29:E29"/>
    <mergeCell ref="A28:C28"/>
    <mergeCell ref="H29:I29"/>
    <mergeCell ref="A27:C27"/>
    <mergeCell ref="H27:I27"/>
    <mergeCell ref="F28:G28"/>
    <mergeCell ref="I42:J42"/>
    <mergeCell ref="J22:K22"/>
    <mergeCell ref="C42:D42"/>
    <mergeCell ref="J10:K10"/>
    <mergeCell ref="J20:K20"/>
    <mergeCell ref="H12:I12"/>
    <mergeCell ref="J12:K12"/>
    <mergeCell ref="J14:K14"/>
    <mergeCell ref="F19:G19"/>
    <mergeCell ref="D14:E14"/>
    <mergeCell ref="F14:G14"/>
    <mergeCell ref="H14:I14"/>
    <mergeCell ref="F12:G12"/>
    <mergeCell ref="I50:J50"/>
    <mergeCell ref="I47:J47"/>
    <mergeCell ref="I46:J46"/>
    <mergeCell ref="F47:H47"/>
    <mergeCell ref="F46:H46"/>
    <mergeCell ref="F38:H38"/>
    <mergeCell ref="H20:I20"/>
    <mergeCell ref="J15:K15"/>
    <mergeCell ref="A15:C15"/>
    <mergeCell ref="B25:C25"/>
    <mergeCell ref="D25:E25"/>
    <mergeCell ref="F25:G25"/>
    <mergeCell ref="H25:I25"/>
    <mergeCell ref="D19:E19"/>
    <mergeCell ref="B19:C19"/>
    <mergeCell ref="B21:C21"/>
    <mergeCell ref="D21:E21"/>
    <mergeCell ref="F15:G15"/>
    <mergeCell ref="H15:I15"/>
    <mergeCell ref="H18:I18"/>
    <mergeCell ref="D23:E23"/>
    <mergeCell ref="F23:G23"/>
    <mergeCell ref="F22:G22"/>
    <mergeCell ref="H22:I22"/>
    <mergeCell ref="F21:G21"/>
    <mergeCell ref="H23:I23"/>
    <mergeCell ref="D22:E22"/>
    <mergeCell ref="F29:G29"/>
    <mergeCell ref="J23:K23"/>
    <mergeCell ref="J28:K28"/>
    <mergeCell ref="H28:I28"/>
    <mergeCell ref="J25:K25"/>
    <mergeCell ref="F27:G27"/>
    <mergeCell ref="D28:E28"/>
    <mergeCell ref="D27:E27"/>
    <mergeCell ref="J24:K24"/>
    <mergeCell ref="D24:E24"/>
    <mergeCell ref="F24:G24"/>
    <mergeCell ref="H24:I24"/>
    <mergeCell ref="D26:E26"/>
    <mergeCell ref="F26:G26"/>
    <mergeCell ref="H26:I26"/>
    <mergeCell ref="J26:K26"/>
    <mergeCell ref="C38:D38"/>
    <mergeCell ref="A40:B40"/>
    <mergeCell ref="C40:D40"/>
    <mergeCell ref="B34:K34"/>
    <mergeCell ref="I40:J40"/>
    <mergeCell ref="F37:H37"/>
    <mergeCell ref="H17:I17"/>
    <mergeCell ref="J19:K19"/>
    <mergeCell ref="J18:K18"/>
    <mergeCell ref="A42:B42"/>
    <mergeCell ref="C39:D39"/>
    <mergeCell ref="B17:C17"/>
    <mergeCell ref="D17:E17"/>
    <mergeCell ref="D20:E20"/>
    <mergeCell ref="A24:C24"/>
    <mergeCell ref="B20:C20"/>
    <mergeCell ref="C41:D41"/>
    <mergeCell ref="F41:H41"/>
    <mergeCell ref="F51:H51"/>
    <mergeCell ref="J17:K17"/>
    <mergeCell ref="H21:I21"/>
    <mergeCell ref="J21:K21"/>
    <mergeCell ref="B18:C18"/>
    <mergeCell ref="D18:E18"/>
    <mergeCell ref="F18:G18"/>
    <mergeCell ref="F17:G1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林聖偉</cp:lastModifiedBy>
  <cp:lastPrinted>2020-04-15T08:53:27Z</cp:lastPrinted>
  <dcterms:created xsi:type="dcterms:W3CDTF">2011-04-19T02:39:36Z</dcterms:created>
  <dcterms:modified xsi:type="dcterms:W3CDTF">2020-04-16T00:34:49Z</dcterms:modified>
  <cp:category/>
  <cp:version/>
  <cp:contentType/>
  <cp:contentStatus/>
</cp:coreProperties>
</file>