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<sst xmlns="http://schemas.openxmlformats.org/spreadsheetml/2006/main" count="64" uniqueCount="60">
  <si>
    <t>一般行政管理計畫</t>
  </si>
  <si>
    <t>航港建設基金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</si>
  <si>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</si>
  <si>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</si>
  <si>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</si>
  <si>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</si>
  <si>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</si>
  <si>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</si>
  <si>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</si>
  <si>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</si>
  <si>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</si>
  <si>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</si>
  <si>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</si>
  <si>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</si>
  <si>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</si>
  <si>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</si>
  <si>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</si>
  <si>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</si>
  <si>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</si>
  <si>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</si>
  <si>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r>
      <t xml:space="preserve">    </t>
    </r>
    <r>
      <rPr>
        <sz val="10"/>
        <rFont val="新細明體"/>
        <family val="1"/>
      </rPr>
      <t>補助港灣建設計畫</t>
    </r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</si>
  <si>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</si>
  <si>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</si>
  <si>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</si>
  <si>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</si>
  <si>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</si>
  <si>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航港建設基金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</si>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</sst>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vertical="center"/>
      <protection locked="0"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0" fontId="17" fillId="0" borderId="7" xfId="20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0" fillId="0" borderId="10" xfId="20" applyFont="1" applyBorder="1" applyAlignment="1" applyProtection="1">
      <alignment horizontal="center" vertical="center"/>
      <protection/>
    </xf>
    <xf numFmtId="0" fontId="20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1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1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8" fillId="0" borderId="7" xfId="20" applyFont="1" applyBorder="1" applyAlignment="1" applyProtection="1">
      <alignment vertical="center"/>
      <protection/>
    </xf>
    <xf numFmtId="0" fontId="21" fillId="0" borderId="14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1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1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0" fillId="0" borderId="7" xfId="19" applyBorder="1" applyAlignment="1" applyProtection="1">
      <alignment vertical="center" wrapText="1"/>
      <protection/>
    </xf>
    <xf numFmtId="0" fontId="0" fillId="0" borderId="7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189" fontId="18" fillId="0" borderId="7" xfId="20" applyNumberFormat="1" applyFont="1" applyBorder="1" applyAlignment="1" applyProtection="1">
      <alignment vertical="center"/>
      <protection locked="0"/>
    </xf>
    <xf numFmtId="189" fontId="0" fillId="0" borderId="7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7" sqref="G7"/>
    </sheetView>
  </sheetViews>
  <sheetFormatPr defaultColWidth="9.00390625" defaultRowHeight="16.5"/>
  <cols>
    <col min="1" max="1" width="29.00390625" style="28" customWidth="1"/>
    <col min="2" max="2" width="17.125" style="28" customWidth="1"/>
    <col min="3" max="3" width="16.25390625" style="28" customWidth="1"/>
    <col min="4" max="4" width="15.50390625" style="28" customWidth="1"/>
    <col min="5" max="5" width="7.875" style="28" customWidth="1"/>
    <col min="6" max="16384" width="9.00390625" style="28" customWidth="1"/>
  </cols>
  <sheetData>
    <row r="1" spans="1:5" s="1" customFormat="1" ht="27.75" customHeight="1">
      <c r="A1" s="72" t="s">
        <v>1</v>
      </c>
      <c r="B1" s="73"/>
      <c r="C1" s="73"/>
      <c r="D1" s="73"/>
      <c r="E1" s="73"/>
    </row>
    <row r="2" spans="1:5" s="2" customFormat="1" ht="27.75" customHeight="1">
      <c r="A2" s="74" t="s">
        <v>2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3</v>
      </c>
      <c r="C4" s="3"/>
      <c r="D4" s="3"/>
      <c r="E4" s="4" t="s">
        <v>4</v>
      </c>
    </row>
    <row r="5" spans="1:5" s="1" customFormat="1" ht="16.5">
      <c r="A5" s="75" t="s">
        <v>5</v>
      </c>
      <c r="B5" s="67" t="s">
        <v>6</v>
      </c>
      <c r="C5" s="67" t="s">
        <v>7</v>
      </c>
      <c r="D5" s="67" t="s">
        <v>8</v>
      </c>
      <c r="E5" s="68"/>
    </row>
    <row r="6" spans="1:5" s="1" customFormat="1" ht="16.5">
      <c r="A6" s="76"/>
      <c r="B6" s="77"/>
      <c r="C6" s="77"/>
      <c r="D6" s="5" t="s">
        <v>9</v>
      </c>
      <c r="E6" s="6" t="s">
        <v>10</v>
      </c>
    </row>
    <row r="7" spans="1:5" s="11" customFormat="1" ht="20.25" customHeight="1">
      <c r="A7" s="7" t="s">
        <v>11</v>
      </c>
      <c r="B7" s="8">
        <f>SUM(B8:B14)</f>
        <v>2138258455</v>
      </c>
      <c r="C7" s="8">
        <f>SUM(C8:C14)</f>
        <v>2773068000</v>
      </c>
      <c r="D7" s="9">
        <f aca="true" t="shared" si="0" ref="D7:D47">B7-C7</f>
        <v>-634809545</v>
      </c>
      <c r="E7" s="10">
        <f aca="true" t="shared" si="1" ref="E7:E47">IF(C7=0,0,(D7/C7)*100)</f>
        <v>-22.89</v>
      </c>
    </row>
    <row r="8" spans="1:5" s="16" customFormat="1" ht="13.5" customHeight="1">
      <c r="A8" s="12" t="s">
        <v>12</v>
      </c>
      <c r="B8" s="13">
        <v>1794536378</v>
      </c>
      <c r="C8" s="13">
        <v>2275000000</v>
      </c>
      <c r="D8" s="14">
        <f t="shared" si="0"/>
        <v>-480463622</v>
      </c>
      <c r="E8" s="15">
        <f t="shared" si="1"/>
        <v>-21.12</v>
      </c>
    </row>
    <row r="9" spans="1:5" s="16" customFormat="1" ht="13.5" customHeight="1">
      <c r="A9" s="12" t="s">
        <v>13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14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15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16</v>
      </c>
      <c r="B12" s="13">
        <v>186679230</v>
      </c>
      <c r="C12" s="13">
        <v>302000000</v>
      </c>
      <c r="D12" s="14">
        <f t="shared" si="0"/>
        <v>-115320770</v>
      </c>
      <c r="E12" s="15">
        <f t="shared" si="1"/>
        <v>-38.19</v>
      </c>
    </row>
    <row r="13" spans="1:5" s="16" customFormat="1" ht="13.5" customHeight="1">
      <c r="A13" s="12" t="s">
        <v>17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18</v>
      </c>
      <c r="B14" s="13">
        <v>157042847</v>
      </c>
      <c r="C14" s="13">
        <v>196068000</v>
      </c>
      <c r="D14" s="14">
        <f t="shared" si="0"/>
        <v>-39025153</v>
      </c>
      <c r="E14" s="15">
        <f t="shared" si="1"/>
        <v>-19.9</v>
      </c>
    </row>
    <row r="15" spans="1:5" s="11" customFormat="1" ht="20.25" customHeight="1">
      <c r="A15" s="17" t="s">
        <v>19</v>
      </c>
      <c r="B15" s="8">
        <f>SUM(B16:B46)</f>
        <v>709308970</v>
      </c>
      <c r="C15" s="8">
        <f>SUM(C16:C45)</f>
        <v>998517000</v>
      </c>
      <c r="D15" s="9">
        <f t="shared" si="0"/>
        <v>-289208030</v>
      </c>
      <c r="E15" s="10">
        <f t="shared" si="1"/>
        <v>-28.96</v>
      </c>
    </row>
    <row r="16" spans="1:5" s="16" customFormat="1" ht="13.5" customHeight="1">
      <c r="A16" s="18" t="s">
        <v>20</v>
      </c>
      <c r="B16" s="13">
        <v>681739059</v>
      </c>
      <c r="C16" s="13">
        <v>959126000</v>
      </c>
      <c r="D16" s="14">
        <f t="shared" si="0"/>
        <v>-277386941</v>
      </c>
      <c r="E16" s="15">
        <f t="shared" si="1"/>
        <v>-28.92</v>
      </c>
    </row>
    <row r="17" spans="1:5" s="16" customFormat="1" ht="13.5" customHeight="1">
      <c r="A17" s="19" t="s">
        <v>0</v>
      </c>
      <c r="B17" s="13">
        <v>27569911</v>
      </c>
      <c r="C17" s="13">
        <v>39391000</v>
      </c>
      <c r="D17" s="14">
        <f t="shared" si="0"/>
        <v>-11821089</v>
      </c>
      <c r="E17" s="15">
        <f t="shared" si="1"/>
        <v>-30.01</v>
      </c>
    </row>
    <row r="18" spans="1:5" s="16" customFormat="1" ht="13.5" customHeight="1">
      <c r="A18" s="18"/>
      <c r="B18" s="13">
        <v>0</v>
      </c>
      <c r="C18" s="13">
        <v>0</v>
      </c>
      <c r="D18" s="14">
        <f t="shared" si="0"/>
        <v>0</v>
      </c>
      <c r="E18" s="15">
        <f t="shared" si="1"/>
        <v>0</v>
      </c>
    </row>
    <row r="19" spans="1:5" s="16" customFormat="1" ht="13.5" customHeight="1">
      <c r="A19" s="18"/>
      <c r="B19" s="13">
        <v>0</v>
      </c>
      <c r="C19" s="13">
        <v>0</v>
      </c>
      <c r="D19" s="14">
        <f t="shared" si="0"/>
        <v>0</v>
      </c>
      <c r="E19" s="15">
        <f t="shared" si="1"/>
        <v>0</v>
      </c>
    </row>
    <row r="20" spans="1:5" s="16" customFormat="1" ht="13.5" customHeight="1">
      <c r="A20" s="20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21</v>
      </c>
      <c r="B47" s="8">
        <f>B7-B15</f>
        <v>1428949485</v>
      </c>
      <c r="C47" s="8">
        <f>C7-C15</f>
        <v>1774551000</v>
      </c>
      <c r="D47" s="9">
        <f t="shared" si="0"/>
        <v>-345601515</v>
      </c>
      <c r="E47" s="10">
        <f t="shared" si="1"/>
        <v>-19.48</v>
      </c>
    </row>
    <row r="48" spans="1:5" s="11" customFormat="1" ht="19.5" customHeight="1">
      <c r="A48" s="17" t="s">
        <v>22</v>
      </c>
      <c r="B48" s="22">
        <v>42888903266.68</v>
      </c>
      <c r="C48" s="22">
        <v>42449793000</v>
      </c>
      <c r="D48" s="9"/>
      <c r="E48" s="10"/>
    </row>
    <row r="49" spans="1:5" s="11" customFormat="1" ht="19.5" customHeight="1" thickBot="1">
      <c r="A49" s="23" t="s">
        <v>23</v>
      </c>
      <c r="B49" s="24">
        <f>B47+B48</f>
        <v>44317852751.68</v>
      </c>
      <c r="C49" s="24">
        <f>C47+C48</f>
        <v>44224344000</v>
      </c>
      <c r="D49" s="25"/>
      <c r="E49" s="27"/>
    </row>
    <row r="50" spans="1:5" ht="46.5" customHeight="1">
      <c r="A50" s="69" t="s">
        <v>24</v>
      </c>
      <c r="B50" s="70"/>
      <c r="C50" s="70"/>
      <c r="D50" s="70"/>
      <c r="E50" s="70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38" sqref="D38"/>
    </sheetView>
  </sheetViews>
  <sheetFormatPr defaultColWidth="9.00390625" defaultRowHeight="16.5"/>
  <cols>
    <col min="1" max="1" width="17.25390625" style="29" customWidth="1"/>
    <col min="2" max="2" width="18.75390625" style="29" customWidth="1"/>
    <col min="3" max="3" width="8.875" style="29" customWidth="1"/>
    <col min="4" max="4" width="17.125" style="29" customWidth="1"/>
    <col min="5" max="5" width="18.375" style="29" customWidth="1"/>
    <col min="6" max="6" width="8.625" style="29" customWidth="1"/>
    <col min="7" max="16384" width="9.00390625" style="29" customWidth="1"/>
  </cols>
  <sheetData>
    <row r="1" spans="1:6" ht="27.75" customHeight="1">
      <c r="A1" s="78" t="s">
        <v>26</v>
      </c>
      <c r="B1" s="79"/>
      <c r="C1" s="79"/>
      <c r="D1" s="79"/>
      <c r="E1" s="79"/>
      <c r="F1" s="79"/>
    </row>
    <row r="2" spans="1:6" ht="27.75" customHeight="1">
      <c r="A2" s="80" t="s">
        <v>27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30"/>
      <c r="B4" s="30" t="s">
        <v>28</v>
      </c>
      <c r="C4" s="30"/>
      <c r="D4" s="30"/>
      <c r="F4" s="31" t="s">
        <v>29</v>
      </c>
    </row>
    <row r="5" spans="1:6" s="36" customFormat="1" ht="33.75" customHeight="1">
      <c r="A5" s="32" t="s">
        <v>30</v>
      </c>
      <c r="B5" s="33" t="s">
        <v>31</v>
      </c>
      <c r="C5" s="34" t="s">
        <v>25</v>
      </c>
      <c r="D5" s="33" t="s">
        <v>30</v>
      </c>
      <c r="E5" s="33" t="s">
        <v>31</v>
      </c>
      <c r="F5" s="35" t="s">
        <v>25</v>
      </c>
    </row>
    <row r="6" spans="1:6" s="42" customFormat="1" ht="26.25" customHeight="1">
      <c r="A6" s="37" t="s">
        <v>32</v>
      </c>
      <c r="B6" s="38">
        <f>SUM(B7,B14,B19)</f>
        <v>44332228655.68</v>
      </c>
      <c r="C6" s="39">
        <f aca="true" t="shared" si="0" ref="C6:C21">ROUND(IF(B$6&gt;0,(B6/B$6)*100,0),2)</f>
        <v>100</v>
      </c>
      <c r="D6" s="40" t="s">
        <v>33</v>
      </c>
      <c r="E6" s="38">
        <f>SUM(E7,E11)</f>
        <v>14375904</v>
      </c>
      <c r="F6" s="41">
        <f aca="true" t="shared" si="1" ref="F6:F16">ROUND(IF(E$35&gt;0,(E6/E$35)*100,0),2)</f>
        <v>0.03</v>
      </c>
    </row>
    <row r="7" spans="1:6" s="42" customFormat="1" ht="24.75" customHeight="1">
      <c r="A7" s="43" t="s">
        <v>34</v>
      </c>
      <c r="B7" s="38">
        <f>SUM(B8:B13)</f>
        <v>40244451205.68</v>
      </c>
      <c r="C7" s="44">
        <f t="shared" si="0"/>
        <v>90.78</v>
      </c>
      <c r="D7" s="45" t="s">
        <v>35</v>
      </c>
      <c r="E7" s="38">
        <f>SUM(E8:E10)</f>
        <v>14343154</v>
      </c>
      <c r="F7" s="46">
        <f t="shared" si="1"/>
        <v>0.03</v>
      </c>
    </row>
    <row r="8" spans="1:6" s="52" customFormat="1" ht="24.75" customHeight="1">
      <c r="A8" s="47" t="s">
        <v>36</v>
      </c>
      <c r="B8" s="48">
        <v>39730429145.68</v>
      </c>
      <c r="C8" s="49">
        <f t="shared" si="0"/>
        <v>89.62</v>
      </c>
      <c r="D8" s="50" t="s">
        <v>37</v>
      </c>
      <c r="E8" s="48"/>
      <c r="F8" s="51">
        <f t="shared" si="1"/>
        <v>0</v>
      </c>
    </row>
    <row r="9" spans="1:6" s="52" customFormat="1" ht="24.75" customHeight="1">
      <c r="A9" s="47" t="s">
        <v>38</v>
      </c>
      <c r="B9" s="48"/>
      <c r="C9" s="49">
        <f t="shared" si="0"/>
        <v>0</v>
      </c>
      <c r="D9" s="50" t="s">
        <v>39</v>
      </c>
      <c r="E9" s="48">
        <v>14343154</v>
      </c>
      <c r="F9" s="51">
        <f t="shared" si="1"/>
        <v>0.03</v>
      </c>
    </row>
    <row r="10" spans="1:6" s="52" customFormat="1" ht="24.75" customHeight="1">
      <c r="A10" s="47" t="s">
        <v>40</v>
      </c>
      <c r="B10" s="48">
        <v>508022060</v>
      </c>
      <c r="C10" s="49">
        <f t="shared" si="0"/>
        <v>1.15</v>
      </c>
      <c r="D10" s="50" t="s">
        <v>41</v>
      </c>
      <c r="E10" s="48"/>
      <c r="F10" s="51">
        <f t="shared" si="1"/>
        <v>0</v>
      </c>
    </row>
    <row r="11" spans="1:6" s="52" customFormat="1" ht="24.75" customHeight="1">
      <c r="A11" s="47" t="s">
        <v>42</v>
      </c>
      <c r="B11" s="48"/>
      <c r="C11" s="49">
        <f t="shared" si="0"/>
        <v>0</v>
      </c>
      <c r="D11" s="45" t="s">
        <v>43</v>
      </c>
      <c r="E11" s="38">
        <f>SUM(E12)</f>
        <v>32750</v>
      </c>
      <c r="F11" s="46">
        <f t="shared" si="1"/>
        <v>0</v>
      </c>
    </row>
    <row r="12" spans="1:6" s="52" customFormat="1" ht="24.75" customHeight="1">
      <c r="A12" s="47" t="s">
        <v>44</v>
      </c>
      <c r="B12" s="48"/>
      <c r="C12" s="49">
        <f t="shared" si="0"/>
        <v>0</v>
      </c>
      <c r="D12" s="50" t="s">
        <v>45</v>
      </c>
      <c r="E12" s="48">
        <v>32750</v>
      </c>
      <c r="F12" s="51">
        <f t="shared" si="1"/>
        <v>0</v>
      </c>
    </row>
    <row r="13" spans="1:6" s="52" customFormat="1" ht="24.75" customHeight="1">
      <c r="A13" s="47" t="s">
        <v>46</v>
      </c>
      <c r="B13" s="48">
        <v>6000000</v>
      </c>
      <c r="C13" s="49">
        <f t="shared" si="0"/>
        <v>0.01</v>
      </c>
      <c r="D13" s="54" t="s">
        <v>47</v>
      </c>
      <c r="E13" s="38">
        <f>SUM(E14)</f>
        <v>44317852751.68</v>
      </c>
      <c r="F13" s="46">
        <f t="shared" si="1"/>
        <v>99.97</v>
      </c>
    </row>
    <row r="14" spans="1:6" s="52" customFormat="1" ht="30.75" customHeight="1">
      <c r="A14" s="55" t="s">
        <v>48</v>
      </c>
      <c r="B14" s="38">
        <f>SUM(B15:B18)</f>
        <v>4087777450</v>
      </c>
      <c r="C14" s="44">
        <f t="shared" si="0"/>
        <v>9.22</v>
      </c>
      <c r="D14" s="45" t="s">
        <v>49</v>
      </c>
      <c r="E14" s="38">
        <f>SUM(E15:E16)</f>
        <v>44317852751.68</v>
      </c>
      <c r="F14" s="46">
        <f t="shared" si="1"/>
        <v>99.97</v>
      </c>
    </row>
    <row r="15" spans="1:6" s="52" customFormat="1" ht="24.75" customHeight="1">
      <c r="A15" s="47" t="s">
        <v>50</v>
      </c>
      <c r="B15" s="48"/>
      <c r="C15" s="49">
        <f t="shared" si="0"/>
        <v>0</v>
      </c>
      <c r="D15" s="50" t="s">
        <v>51</v>
      </c>
      <c r="E15" s="48">
        <v>44317852751.68</v>
      </c>
      <c r="F15" s="51">
        <f t="shared" si="1"/>
        <v>99.97</v>
      </c>
    </row>
    <row r="16" spans="1:6" s="52" customFormat="1" ht="24.75" customHeight="1">
      <c r="A16" s="47" t="s">
        <v>52</v>
      </c>
      <c r="B16" s="48">
        <v>2458496000</v>
      </c>
      <c r="C16" s="49">
        <f t="shared" si="0"/>
        <v>5.55</v>
      </c>
      <c r="D16" s="50" t="s">
        <v>53</v>
      </c>
      <c r="E16" s="48"/>
      <c r="F16" s="51">
        <f t="shared" si="1"/>
        <v>0</v>
      </c>
    </row>
    <row r="17" spans="1:6" s="52" customFormat="1" ht="24.75" customHeight="1">
      <c r="A17" s="47" t="s">
        <v>54</v>
      </c>
      <c r="B17" s="48">
        <v>1629281450</v>
      </c>
      <c r="C17" s="49">
        <f t="shared" si="0"/>
        <v>3.68</v>
      </c>
      <c r="D17" s="56"/>
      <c r="E17" s="57"/>
      <c r="F17" s="46"/>
    </row>
    <row r="18" spans="1:6" s="52" customFormat="1" ht="24.75" customHeight="1">
      <c r="A18" s="47" t="s">
        <v>55</v>
      </c>
      <c r="B18" s="48"/>
      <c r="C18" s="49">
        <f t="shared" si="0"/>
        <v>0</v>
      </c>
      <c r="D18" s="56"/>
      <c r="E18" s="57"/>
      <c r="F18" s="46"/>
    </row>
    <row r="19" spans="1:6" s="52" customFormat="1" ht="24.75" customHeight="1">
      <c r="A19" s="43" t="s">
        <v>56</v>
      </c>
      <c r="B19" s="38">
        <f>SUM(B20:B21)</f>
        <v>0</v>
      </c>
      <c r="C19" s="44">
        <f t="shared" si="0"/>
        <v>0</v>
      </c>
      <c r="D19" s="56"/>
      <c r="E19" s="57"/>
      <c r="F19" s="46"/>
    </row>
    <row r="20" spans="1:6" s="52" customFormat="1" ht="24.75" customHeight="1">
      <c r="A20" s="47" t="s">
        <v>57</v>
      </c>
      <c r="B20" s="48"/>
      <c r="C20" s="49">
        <f t="shared" si="0"/>
        <v>0</v>
      </c>
      <c r="D20" s="58"/>
      <c r="E20" s="38"/>
      <c r="F20" s="46"/>
    </row>
    <row r="21" spans="1:6" s="52" customFormat="1" ht="24.75" customHeight="1">
      <c r="A21" s="47" t="s">
        <v>58</v>
      </c>
      <c r="B21" s="48"/>
      <c r="C21" s="49">
        <f t="shared" si="0"/>
        <v>0</v>
      </c>
      <c r="D21" s="58"/>
      <c r="E21" s="38"/>
      <c r="F21" s="46"/>
    </row>
    <row r="22" spans="1:6" s="52" customFormat="1" ht="14.25">
      <c r="A22" s="59"/>
      <c r="B22" s="57"/>
      <c r="C22" s="44"/>
      <c r="D22" s="56"/>
      <c r="E22" s="57"/>
      <c r="F22" s="46"/>
    </row>
    <row r="23" spans="1:6" s="52" customFormat="1" ht="14.25">
      <c r="A23" s="60"/>
      <c r="B23" s="57"/>
      <c r="C23" s="44"/>
      <c r="D23" s="56"/>
      <c r="E23" s="57"/>
      <c r="F23" s="46"/>
    </row>
    <row r="24" spans="1:6" s="52" customFormat="1" ht="14.25">
      <c r="A24" s="60"/>
      <c r="B24" s="57"/>
      <c r="C24" s="44"/>
      <c r="D24" s="58"/>
      <c r="E24" s="38"/>
      <c r="F24" s="46"/>
    </row>
    <row r="25" spans="1:6" s="52" customFormat="1" ht="14.25">
      <c r="A25" s="60"/>
      <c r="B25" s="57"/>
      <c r="C25" s="44"/>
      <c r="D25" s="58"/>
      <c r="E25" s="38"/>
      <c r="F25" s="46"/>
    </row>
    <row r="26" spans="1:6" s="52" customFormat="1" ht="14.25">
      <c r="A26" s="60"/>
      <c r="B26" s="57"/>
      <c r="C26" s="44"/>
      <c r="D26" s="58"/>
      <c r="E26" s="38"/>
      <c r="F26" s="46"/>
    </row>
    <row r="27" spans="1:6" s="52" customFormat="1" ht="14.25">
      <c r="A27" s="60"/>
      <c r="B27" s="57"/>
      <c r="C27" s="44"/>
      <c r="D27" s="58"/>
      <c r="E27" s="38"/>
      <c r="F27" s="46"/>
    </row>
    <row r="28" spans="1:6" s="52" customFormat="1" ht="14.25">
      <c r="A28" s="60"/>
      <c r="B28" s="57"/>
      <c r="C28" s="44"/>
      <c r="D28" s="56"/>
      <c r="E28" s="57"/>
      <c r="F28" s="46"/>
    </row>
    <row r="29" spans="1:6" s="52" customFormat="1" ht="14.25">
      <c r="A29" s="60"/>
      <c r="B29" s="57"/>
      <c r="C29" s="44"/>
      <c r="D29" s="56"/>
      <c r="E29" s="57"/>
      <c r="F29" s="46"/>
    </row>
    <row r="30" spans="1:6" s="52" customFormat="1" ht="14.25">
      <c r="A30" s="60"/>
      <c r="B30" s="57"/>
      <c r="C30" s="44"/>
      <c r="D30" s="56"/>
      <c r="E30" s="57"/>
      <c r="F30" s="46"/>
    </row>
    <row r="31" spans="1:6" s="52" customFormat="1" ht="12" customHeight="1">
      <c r="A31" s="60"/>
      <c r="B31" s="57"/>
      <c r="C31" s="44"/>
      <c r="D31" s="56"/>
      <c r="E31" s="57"/>
      <c r="F31" s="46"/>
    </row>
    <row r="32" spans="1:6" s="52" customFormat="1" ht="12" customHeight="1">
      <c r="A32" s="61"/>
      <c r="B32" s="38"/>
      <c r="C32" s="44"/>
      <c r="D32" s="56"/>
      <c r="E32" s="57"/>
      <c r="F32" s="46"/>
    </row>
    <row r="33" spans="1:6" s="52" customFormat="1" ht="12" customHeight="1">
      <c r="A33" s="60"/>
      <c r="B33" s="57"/>
      <c r="C33" s="44"/>
      <c r="D33" s="56"/>
      <c r="E33" s="57"/>
      <c r="F33" s="46"/>
    </row>
    <row r="34" spans="1:6" s="52" customFormat="1" ht="12" customHeight="1">
      <c r="A34" s="60"/>
      <c r="B34" s="57"/>
      <c r="C34" s="44"/>
      <c r="D34" s="56"/>
      <c r="E34" s="57"/>
      <c r="F34" s="46"/>
    </row>
    <row r="35" spans="1:6" s="52" customFormat="1" ht="21.75" customHeight="1" thickBot="1">
      <c r="A35" s="62" t="s">
        <v>59</v>
      </c>
      <c r="B35" s="63">
        <f>B6</f>
        <v>44332228655.68</v>
      </c>
      <c r="C35" s="63">
        <f>IF(B$6&gt;0,(B35/B$6)*100,0)</f>
        <v>100</v>
      </c>
      <c r="D35" s="64" t="s">
        <v>59</v>
      </c>
      <c r="E35" s="65">
        <f>E6+E13</f>
        <v>44332228655.68</v>
      </c>
      <c r="F35" s="66">
        <f>IF(E$35&gt;0,(E35/E$35)*100,0)</f>
        <v>100</v>
      </c>
    </row>
    <row r="36" spans="1:4" s="52" customFormat="1" ht="19.5" customHeight="1">
      <c r="A36" s="53"/>
      <c r="B36" s="26"/>
      <c r="C36" s="82"/>
      <c r="D36" s="83"/>
    </row>
    <row r="37" s="52" customFormat="1" ht="14.25"/>
    <row r="38" s="52" customFormat="1" ht="14.25"/>
    <row r="39" s="52" customFormat="1" ht="14.25"/>
    <row r="40" s="52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2009-08-28T02:44:02Z</dcterms:created>
  <dcterms:modified xsi:type="dcterms:W3CDTF">2009-08-31T09:03:29Z</dcterms:modified>
  <cp:category/>
  <cp:version/>
  <cp:contentType/>
  <cp:contentStatus/>
</cp:coreProperties>
</file>