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<sst xmlns="http://schemas.openxmlformats.org/spreadsheetml/2006/main" count="88" uniqueCount="84">
  <si>
    <t>農業特別收入基金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</si>
  <si>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</si>
  <si>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</si>
  <si>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</si>
  <si>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</si>
  <si>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</si>
  <si>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</si>
  <si>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</si>
  <si>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</si>
  <si>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</si>
  <si>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</si>
  <si>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</si>
  <si>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</si>
  <si>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</si>
  <si>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</si>
  <si>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</si>
  <si>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</si>
  <si>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</si>
  <si>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</si>
  <si>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農業研究、實驗、技術改進計畫</t>
  </si>
  <si>
    <t>農業貸款利息差額補貼計畫</t>
  </si>
  <si>
    <t>糧政業務計畫</t>
  </si>
  <si>
    <t>穩定肥料及相關資材供需計畫</t>
  </si>
  <si>
    <t>產銷調節緊急處理計畫</t>
  </si>
  <si>
    <t>農漁民子女就學獎助學金補助計畫</t>
  </si>
  <si>
    <t>補助農民繳交農田水利會會費計畫</t>
  </si>
  <si>
    <t>豬隻死亡保險業務計畫</t>
  </si>
  <si>
    <t xml:space="preserve">改善遠洋漁業管理計畫    </t>
  </si>
  <si>
    <t>家禽屠宰衛生檢查實施計畫</t>
  </si>
  <si>
    <t>家禽流行性感冒防疫計畫</t>
  </si>
  <si>
    <t>入侵紅火蟻全面防除計畫</t>
  </si>
  <si>
    <t>全民造林計畫</t>
  </si>
  <si>
    <t>森林遊樂及森林鐵路經營管理計畫</t>
  </si>
  <si>
    <t>造林貸款計畫</t>
  </si>
  <si>
    <t>獎勵輔導造林計畫</t>
  </si>
  <si>
    <t>農業天然災害救助計畫</t>
  </si>
  <si>
    <t>漁業發展補助計畫</t>
  </si>
  <si>
    <t>漁業用油補貼計畫</t>
  </si>
  <si>
    <t>加強水產品技術研發與改進計畫</t>
  </si>
  <si>
    <t>補助海洋及養殖漁產品之實物操作計畫</t>
  </si>
  <si>
    <t>產業調整或防範措施計畫</t>
  </si>
  <si>
    <t>進口損害救助及穩價計畫</t>
  </si>
  <si>
    <t>水旱田利用調整後續計畫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</si>
  <si>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</si>
  <si>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</si>
  <si>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</si>
  <si>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</si>
  <si>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</si>
  <si>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</si>
  <si>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農業特別收入基金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</si>
  <si>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</si>
  <si>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</si>
  <si>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</si>
  <si>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</si>
  <si>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</si>
  <si>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</si>
  <si>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</si>
  <si>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</si>
  <si>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</si>
  <si>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</si>
  <si>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</si>
  <si>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</si>
  <si>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</si>
  <si>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</si>
  <si>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</si>
  <si>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</si>
  <si>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</si>
  <si>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</si>
  <si>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</si>
  <si>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</si>
  <si>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</si>
  <si>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</si>
  <si>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</si>
  <si>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</si>
  <si>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</si>
  <si>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</si>
  <si>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</si>
  <si>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</si>
  <si>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</si>
  <si>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</si>
  <si>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</si>
  <si>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</si>
  <si>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</si>
  <si>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3,836,865,716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</si>
</sst>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u val="single"/>
      <sz val="16"/>
      <name val="標楷體"/>
      <family val="4"/>
    </font>
    <font>
      <sz val="14"/>
      <name val="新細明體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2" borderId="4" xfId="19" applyFont="1" applyFill="1" applyBorder="1" applyAlignment="1" applyProtection="1">
      <alignment horizontal="left" vertical="center" wrapText="1" indent="1"/>
      <protection locked="0"/>
    </xf>
    <xf numFmtId="4" fontId="18" fillId="2" borderId="5" xfId="21" applyNumberFormat="1" applyFont="1" applyFill="1" applyBorder="1" applyAlignment="1" applyProtection="1">
      <alignment horizontal="right" vertical="center"/>
      <protection locked="0"/>
    </xf>
    <xf numFmtId="0" fontId="17" fillId="2" borderId="4" xfId="19" applyFont="1" applyFill="1" applyBorder="1" applyAlignment="1" applyProtection="1">
      <alignment horizontal="left" vertical="center" indent="1"/>
      <protection locked="0"/>
    </xf>
    <xf numFmtId="4" fontId="18" fillId="2" borderId="5" xfId="21" applyNumberFormat="1" applyFont="1" applyFill="1" applyBorder="1" applyAlignment="1" applyProtection="1">
      <alignment vertical="center"/>
      <protection locked="0"/>
    </xf>
    <xf numFmtId="4" fontId="18" fillId="0" borderId="5" xfId="21" applyNumberFormat="1" applyFont="1" applyBorder="1" applyAlignment="1" applyProtection="1">
      <alignment vertical="center"/>
      <protection locked="0"/>
    </xf>
    <xf numFmtId="0" fontId="19" fillId="2" borderId="4" xfId="19" applyFont="1" applyFill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3" fillId="0" borderId="1" xfId="19" applyFont="1" applyBorder="1" applyAlignment="1" applyProtection="1">
      <alignment horizontal="center" vertical="center"/>
      <protection/>
    </xf>
    <xf numFmtId="4" fontId="18" fillId="0" borderId="5" xfId="21" applyNumberFormat="1" applyFont="1" applyBorder="1" applyAlignment="1" applyProtection="1">
      <alignment horizontal="right" vertical="center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6" xfId="19" applyFont="1" applyBorder="1" applyAlignment="1" applyProtection="1">
      <alignment vertical="center"/>
      <protection/>
    </xf>
    <xf numFmtId="176" fontId="16" fillId="0" borderId="7" xfId="19" applyNumberFormat="1" applyFont="1" applyBorder="1" applyAlignment="1" applyProtection="1">
      <alignment vertical="center"/>
      <protection/>
    </xf>
    <xf numFmtId="177" fontId="16" fillId="0" borderId="6" xfId="19" applyNumberFormat="1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3" fillId="0" borderId="10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4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4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0" fontId="15" fillId="0" borderId="5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3" fillId="0" borderId="15" xfId="19" applyFont="1" applyBorder="1" applyAlignment="1" applyProtection="1">
      <alignment horizontal="center"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5" xfId="20" applyNumberFormat="1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4" fillId="0" borderId="5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5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5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4" fillId="0" borderId="6" xfId="20" applyFont="1" applyBorder="1" applyAlignment="1" applyProtection="1">
      <alignment horizontal="distributed" vertical="center" indent="1"/>
      <protection/>
    </xf>
    <xf numFmtId="176" fontId="16" fillId="0" borderId="7" xfId="20" applyNumberFormat="1" applyFont="1" applyBorder="1" applyAlignment="1" applyProtection="1">
      <alignment vertical="center"/>
      <protection/>
    </xf>
    <xf numFmtId="0" fontId="24" fillId="0" borderId="7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8" fillId="0" borderId="17" xfId="20" applyFont="1" applyBorder="1" applyAlignment="1" applyProtection="1">
      <alignment vertical="center"/>
      <protection/>
    </xf>
    <xf numFmtId="0" fontId="17" fillId="0" borderId="17" xfId="20" applyFont="1" applyBorder="1" applyAlignment="1" applyProtection="1">
      <alignment vertical="center"/>
      <protection/>
    </xf>
    <xf numFmtId="189" fontId="18" fillId="0" borderId="17" xfId="20" applyNumberFormat="1" applyFont="1" applyBorder="1" applyAlignment="1" applyProtection="1">
      <alignment vertical="center"/>
      <protection locked="0"/>
    </xf>
    <xf numFmtId="189" fontId="0" fillId="0" borderId="17" xfId="20" applyNumberFormat="1" applyBorder="1" applyAlignment="1" applyProtection="1">
      <alignment vertical="center"/>
      <protection locked="0"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17" xfId="19" applyBorder="1" applyAlignment="1" applyProtection="1">
      <alignment vertical="center" wrapText="1"/>
      <protection/>
    </xf>
    <xf numFmtId="0" fontId="0" fillId="0" borderId="17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2" sqref="H12"/>
    </sheetView>
  </sheetViews>
  <sheetFormatPr defaultColWidth="9.00390625" defaultRowHeight="16.5"/>
  <cols>
    <col min="1" max="1" width="29.875" style="34" customWidth="1"/>
    <col min="2" max="2" width="17.125" style="34" customWidth="1"/>
    <col min="3" max="3" width="16.25390625" style="34" customWidth="1"/>
    <col min="4" max="4" width="16.50390625" style="34" customWidth="1"/>
    <col min="5" max="16384" width="9.00390625" style="34" customWidth="1"/>
  </cols>
  <sheetData>
    <row r="1" spans="1:5" s="1" customFormat="1" ht="27.75" customHeight="1">
      <c r="A1" s="82" t="s">
        <v>0</v>
      </c>
      <c r="B1" s="83"/>
      <c r="C1" s="83"/>
      <c r="D1" s="83"/>
      <c r="E1" s="83"/>
    </row>
    <row r="2" spans="1:5" s="2" customFormat="1" ht="27.75" customHeight="1">
      <c r="A2" s="84" t="s">
        <v>1</v>
      </c>
      <c r="B2" s="84"/>
      <c r="C2" s="84"/>
      <c r="D2" s="84"/>
      <c r="E2" s="84"/>
    </row>
    <row r="3" spans="1:5" s="1" customFormat="1" ht="10.5" customHeight="1">
      <c r="A3" s="81"/>
      <c r="B3" s="81"/>
      <c r="C3" s="81"/>
      <c r="D3" s="81"/>
      <c r="E3" s="8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85" t="s">
        <v>4</v>
      </c>
      <c r="B5" s="77" t="s">
        <v>5</v>
      </c>
      <c r="C5" s="77" t="s">
        <v>6</v>
      </c>
      <c r="D5" s="77" t="s">
        <v>7</v>
      </c>
      <c r="E5" s="78"/>
    </row>
    <row r="6" spans="1:5" s="1" customFormat="1" ht="16.5">
      <c r="A6" s="53"/>
      <c r="B6" s="26"/>
      <c r="C6" s="2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9144268722</v>
      </c>
      <c r="C7" s="8">
        <f>SUM(C8:C14)</f>
        <v>10635403000</v>
      </c>
      <c r="D7" s="9">
        <f aca="true" t="shared" si="0" ref="D7:D47">B7-C7</f>
        <v>-1491134278</v>
      </c>
      <c r="E7" s="10">
        <f aca="true" t="shared" si="1" ref="E7:E47">IF(C7=0,0,(D7/C7)*100)</f>
        <v>-14.02</v>
      </c>
    </row>
    <row r="8" spans="1:5" s="16" customFormat="1" ht="13.5" customHeight="1">
      <c r="A8" s="12" t="s">
        <v>11</v>
      </c>
      <c r="B8" s="13">
        <v>9129296</v>
      </c>
      <c r="C8" s="13">
        <v>170000</v>
      </c>
      <c r="D8" s="14">
        <f t="shared" si="0"/>
        <v>8959296</v>
      </c>
      <c r="E8" s="15">
        <f t="shared" si="1"/>
        <v>5270.17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193577901</v>
      </c>
      <c r="C10" s="13">
        <v>168295000</v>
      </c>
      <c r="D10" s="14">
        <f t="shared" si="0"/>
        <v>25282901</v>
      </c>
      <c r="E10" s="15">
        <f t="shared" si="1"/>
        <v>15.02</v>
      </c>
    </row>
    <row r="11" spans="1:5" s="16" customFormat="1" ht="13.5" customHeight="1">
      <c r="A11" s="12" t="s">
        <v>14</v>
      </c>
      <c r="B11" s="13">
        <v>1839462183</v>
      </c>
      <c r="C11" s="13">
        <v>3333558000</v>
      </c>
      <c r="D11" s="14">
        <f t="shared" si="0"/>
        <v>-1494095817</v>
      </c>
      <c r="E11" s="15">
        <f t="shared" si="1"/>
        <v>-44.82</v>
      </c>
    </row>
    <row r="12" spans="1:5" s="16" customFormat="1" ht="13.5" customHeight="1">
      <c r="A12" s="12" t="s">
        <v>15</v>
      </c>
      <c r="B12" s="13">
        <v>304245753</v>
      </c>
      <c r="C12" s="13">
        <v>411674000</v>
      </c>
      <c r="D12" s="14">
        <f t="shared" si="0"/>
        <v>-107428247</v>
      </c>
      <c r="E12" s="15">
        <f t="shared" si="1"/>
        <v>-26.1</v>
      </c>
    </row>
    <row r="13" spans="1:5" s="16" customFormat="1" ht="13.5" customHeight="1">
      <c r="A13" s="12" t="s">
        <v>16</v>
      </c>
      <c r="B13" s="13">
        <v>6200127000</v>
      </c>
      <c r="C13" s="13">
        <v>6646323000</v>
      </c>
      <c r="D13" s="14">
        <f t="shared" si="0"/>
        <v>-446196000</v>
      </c>
      <c r="E13" s="15">
        <f t="shared" si="1"/>
        <v>-6.71</v>
      </c>
    </row>
    <row r="14" spans="1:5" s="16" customFormat="1" ht="13.5" customHeight="1">
      <c r="A14" s="12" t="s">
        <v>17</v>
      </c>
      <c r="B14" s="13">
        <v>597726589</v>
      </c>
      <c r="C14" s="13">
        <v>75383000</v>
      </c>
      <c r="D14" s="14">
        <f t="shared" si="0"/>
        <v>522343589</v>
      </c>
      <c r="E14" s="15">
        <f t="shared" si="1"/>
        <v>692.92</v>
      </c>
    </row>
    <row r="15" spans="1:5" s="11" customFormat="1" ht="20.25" customHeight="1">
      <c r="A15" s="17" t="s">
        <v>18</v>
      </c>
      <c r="B15" s="8">
        <f>SUM(B16:B46)</f>
        <v>12746354400</v>
      </c>
      <c r="C15" s="8">
        <f>SUM(C16:C45)</f>
        <v>18176889716</v>
      </c>
      <c r="D15" s="9">
        <f t="shared" si="0"/>
        <v>-5430535316</v>
      </c>
      <c r="E15" s="10">
        <f t="shared" si="1"/>
        <v>-29.88</v>
      </c>
    </row>
    <row r="16" spans="1:5" s="16" customFormat="1" ht="13.5" customHeight="1">
      <c r="A16" s="18" t="s">
        <v>19</v>
      </c>
      <c r="B16" s="19">
        <v>4692270</v>
      </c>
      <c r="C16" s="19">
        <v>11037000</v>
      </c>
      <c r="D16" s="14">
        <f t="shared" si="0"/>
        <v>-6344730</v>
      </c>
      <c r="E16" s="15">
        <f t="shared" si="1"/>
        <v>-57.49</v>
      </c>
    </row>
    <row r="17" spans="1:5" s="16" customFormat="1" ht="13.5" customHeight="1">
      <c r="A17" s="20" t="s">
        <v>20</v>
      </c>
      <c r="B17" s="21">
        <v>1938821000</v>
      </c>
      <c r="C17" s="21">
        <v>1600000000</v>
      </c>
      <c r="D17" s="14">
        <f t="shared" si="0"/>
        <v>338821000</v>
      </c>
      <c r="E17" s="15">
        <f t="shared" si="1"/>
        <v>21.18</v>
      </c>
    </row>
    <row r="18" spans="1:5" s="16" customFormat="1" ht="13.5" customHeight="1">
      <c r="A18" s="20" t="s">
        <v>21</v>
      </c>
      <c r="B18" s="21">
        <v>2354137741</v>
      </c>
      <c r="C18" s="21">
        <v>5110100281</v>
      </c>
      <c r="D18" s="14">
        <f t="shared" si="0"/>
        <v>-2755962540</v>
      </c>
      <c r="E18" s="15">
        <f t="shared" si="1"/>
        <v>-53.93</v>
      </c>
    </row>
    <row r="19" spans="1:5" s="16" customFormat="1" ht="13.5" customHeight="1">
      <c r="A19" s="18" t="s">
        <v>22</v>
      </c>
      <c r="B19" s="21">
        <v>2175042099</v>
      </c>
      <c r="C19" s="22">
        <v>3600180000</v>
      </c>
      <c r="D19" s="14">
        <f t="shared" si="0"/>
        <v>-1425137901</v>
      </c>
      <c r="E19" s="15">
        <f t="shared" si="1"/>
        <v>-39.59</v>
      </c>
    </row>
    <row r="20" spans="1:5" s="16" customFormat="1" ht="13.5" customHeight="1">
      <c r="A20" s="23" t="s">
        <v>23</v>
      </c>
      <c r="B20" s="21">
        <v>167161927</v>
      </c>
      <c r="C20" s="22">
        <v>180000000</v>
      </c>
      <c r="D20" s="14">
        <f t="shared" si="0"/>
        <v>-12838073</v>
      </c>
      <c r="E20" s="15">
        <f t="shared" si="1"/>
        <v>-7.13</v>
      </c>
    </row>
    <row r="21" spans="1:5" s="16" customFormat="1" ht="13.5" customHeight="1">
      <c r="A21" s="18" t="s">
        <v>24</v>
      </c>
      <c r="B21" s="21">
        <v>1010093000</v>
      </c>
      <c r="C21" s="22">
        <v>1009590000</v>
      </c>
      <c r="D21" s="14">
        <f t="shared" si="0"/>
        <v>503000</v>
      </c>
      <c r="E21" s="15">
        <f t="shared" si="1"/>
        <v>0.05</v>
      </c>
    </row>
    <row r="22" spans="1:5" s="16" customFormat="1" ht="13.5" customHeight="1">
      <c r="A22" s="18" t="s">
        <v>25</v>
      </c>
      <c r="B22" s="21">
        <v>1114309000</v>
      </c>
      <c r="C22" s="22">
        <v>1114309000</v>
      </c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3" t="s">
        <v>26</v>
      </c>
      <c r="B23" s="21">
        <v>99580000</v>
      </c>
      <c r="C23" s="22">
        <v>107000000</v>
      </c>
      <c r="D23" s="14">
        <f t="shared" si="0"/>
        <v>-7420000</v>
      </c>
      <c r="E23" s="15">
        <f t="shared" si="1"/>
        <v>-6.93</v>
      </c>
    </row>
    <row r="24" spans="1:5" s="16" customFormat="1" ht="13.5" customHeight="1">
      <c r="A24" s="20" t="s">
        <v>27</v>
      </c>
      <c r="B24" s="21">
        <v>82520033</v>
      </c>
      <c r="C24" s="22">
        <v>113340000</v>
      </c>
      <c r="D24" s="14">
        <f t="shared" si="0"/>
        <v>-30819967</v>
      </c>
      <c r="E24" s="15">
        <f t="shared" si="1"/>
        <v>-27.19</v>
      </c>
    </row>
    <row r="25" spans="1:5" s="16" customFormat="1" ht="13.5" customHeight="1">
      <c r="A25" s="20" t="s">
        <v>28</v>
      </c>
      <c r="B25" s="21">
        <v>41456096</v>
      </c>
      <c r="C25" s="22">
        <v>42185000</v>
      </c>
      <c r="D25" s="14">
        <f t="shared" si="0"/>
        <v>-728904</v>
      </c>
      <c r="E25" s="15">
        <f t="shared" si="1"/>
        <v>-1.73</v>
      </c>
    </row>
    <row r="26" spans="1:5" s="16" customFormat="1" ht="13.5" customHeight="1">
      <c r="A26" s="20" t="s">
        <v>29</v>
      </c>
      <c r="B26" s="21">
        <v>2500000</v>
      </c>
      <c r="C26" s="22">
        <v>77500000</v>
      </c>
      <c r="D26" s="14">
        <f t="shared" si="0"/>
        <v>-75000000</v>
      </c>
      <c r="E26" s="15">
        <f t="shared" si="1"/>
        <v>-96.77</v>
      </c>
    </row>
    <row r="27" spans="1:5" s="16" customFormat="1" ht="13.5" customHeight="1">
      <c r="A27" s="20" t="s">
        <v>30</v>
      </c>
      <c r="B27" s="21">
        <v>14459600</v>
      </c>
      <c r="C27" s="22">
        <v>12952000</v>
      </c>
      <c r="D27" s="14">
        <f t="shared" si="0"/>
        <v>1507600</v>
      </c>
      <c r="E27" s="15">
        <f t="shared" si="1"/>
        <v>11.64</v>
      </c>
    </row>
    <row r="28" spans="1:5" s="16" customFormat="1" ht="13.5" customHeight="1">
      <c r="A28" s="24" t="s">
        <v>31</v>
      </c>
      <c r="B28" s="21">
        <v>264595713</v>
      </c>
      <c r="C28" s="22">
        <v>269941000</v>
      </c>
      <c r="D28" s="14">
        <f t="shared" si="0"/>
        <v>-5345287</v>
      </c>
      <c r="E28" s="15">
        <f t="shared" si="1"/>
        <v>-1.98</v>
      </c>
    </row>
    <row r="29" spans="1:5" s="16" customFormat="1" ht="13.5" customHeight="1">
      <c r="A29" s="24" t="s">
        <v>32</v>
      </c>
      <c r="B29" s="21">
        <v>54409684</v>
      </c>
      <c r="C29" s="22">
        <v>64570045</v>
      </c>
      <c r="D29" s="14">
        <f t="shared" si="0"/>
        <v>-10160361</v>
      </c>
      <c r="E29" s="15">
        <f t="shared" si="1"/>
        <v>-15.74</v>
      </c>
    </row>
    <row r="30" spans="1:5" s="16" customFormat="1" ht="13.5" customHeight="1">
      <c r="A30" s="24" t="s">
        <v>33</v>
      </c>
      <c r="B30" s="22">
        <v>844523</v>
      </c>
      <c r="C30" s="22">
        <v>800000</v>
      </c>
      <c r="D30" s="14">
        <f t="shared" si="0"/>
        <v>44523</v>
      </c>
      <c r="E30" s="15">
        <f t="shared" si="1"/>
        <v>5.57</v>
      </c>
    </row>
    <row r="31" spans="1:5" s="16" customFormat="1" ht="13.5" customHeight="1">
      <c r="A31" s="18" t="s">
        <v>34</v>
      </c>
      <c r="B31" s="22">
        <v>24639260</v>
      </c>
      <c r="C31" s="22">
        <v>42699000</v>
      </c>
      <c r="D31" s="14">
        <f t="shared" si="0"/>
        <v>-18059740</v>
      </c>
      <c r="E31" s="15">
        <f t="shared" si="1"/>
        <v>-42.3</v>
      </c>
    </row>
    <row r="32" spans="1:5" s="16" customFormat="1" ht="13.5" customHeight="1">
      <c r="A32" s="24" t="s">
        <v>35</v>
      </c>
      <c r="B32" s="22">
        <v>134343645</v>
      </c>
      <c r="C32" s="22">
        <v>600000000</v>
      </c>
      <c r="D32" s="14">
        <f t="shared" si="0"/>
        <v>-465656355</v>
      </c>
      <c r="E32" s="15">
        <f t="shared" si="1"/>
        <v>-77.61</v>
      </c>
    </row>
    <row r="33" spans="1:5" s="16" customFormat="1" ht="13.5" customHeight="1">
      <c r="A33" s="25" t="s">
        <v>36</v>
      </c>
      <c r="B33" s="22">
        <v>1064402</v>
      </c>
      <c r="C33" s="22">
        <v>2000000</v>
      </c>
      <c r="D33" s="14">
        <f t="shared" si="0"/>
        <v>-935598</v>
      </c>
      <c r="E33" s="15">
        <f t="shared" si="1"/>
        <v>-46.78</v>
      </c>
    </row>
    <row r="34" spans="1:5" s="16" customFormat="1" ht="13.5" customHeight="1">
      <c r="A34" s="25" t="s">
        <v>37</v>
      </c>
      <c r="B34" s="27">
        <v>946793662</v>
      </c>
      <c r="C34" s="27">
        <v>926416000</v>
      </c>
      <c r="D34" s="14">
        <f t="shared" si="0"/>
        <v>20377662</v>
      </c>
      <c r="E34" s="15">
        <f t="shared" si="1"/>
        <v>2.2</v>
      </c>
    </row>
    <row r="35" spans="1:5" s="16" customFormat="1" ht="13.5" customHeight="1">
      <c r="A35" s="24" t="s">
        <v>38</v>
      </c>
      <c r="B35" s="27">
        <v>4558233</v>
      </c>
      <c r="C35" s="27">
        <v>5757000</v>
      </c>
      <c r="D35" s="14">
        <f t="shared" si="0"/>
        <v>-1198767</v>
      </c>
      <c r="E35" s="15">
        <f t="shared" si="1"/>
        <v>-20.82</v>
      </c>
    </row>
    <row r="36" spans="1:5" s="16" customFormat="1" ht="27" customHeight="1">
      <c r="A36" s="24" t="s">
        <v>39</v>
      </c>
      <c r="B36" s="22"/>
      <c r="C36" s="22">
        <v>3925000</v>
      </c>
      <c r="D36" s="14">
        <f t="shared" si="0"/>
        <v>-3925000</v>
      </c>
      <c r="E36" s="15">
        <f t="shared" si="1"/>
        <v>-100</v>
      </c>
    </row>
    <row r="37" spans="1:5" s="16" customFormat="1" ht="13.5" customHeight="1">
      <c r="A37" s="18" t="s">
        <v>40</v>
      </c>
      <c r="B37" s="27">
        <v>572816572</v>
      </c>
      <c r="C37" s="27">
        <v>1003948390</v>
      </c>
      <c r="D37" s="14">
        <f t="shared" si="0"/>
        <v>-431131818</v>
      </c>
      <c r="E37" s="15">
        <f t="shared" si="1"/>
        <v>-42.94</v>
      </c>
    </row>
    <row r="38" spans="1:5" s="16" customFormat="1" ht="13.5" customHeight="1">
      <c r="A38" s="18" t="s">
        <v>41</v>
      </c>
      <c r="B38" s="22"/>
      <c r="C38" s="22">
        <v>380000000</v>
      </c>
      <c r="D38" s="14">
        <f t="shared" si="0"/>
        <v>-380000000</v>
      </c>
      <c r="E38" s="15">
        <f t="shared" si="1"/>
        <v>-100</v>
      </c>
    </row>
    <row r="39" spans="1:5" s="16" customFormat="1" ht="13.5" customHeight="1">
      <c r="A39" s="20" t="s">
        <v>42</v>
      </c>
      <c r="B39" s="22">
        <v>1695980352</v>
      </c>
      <c r="C39" s="22">
        <v>1861740000</v>
      </c>
      <c r="D39" s="14">
        <f t="shared" si="0"/>
        <v>-165759648</v>
      </c>
      <c r="E39" s="15">
        <f t="shared" si="1"/>
        <v>-8.9</v>
      </c>
    </row>
    <row r="40" spans="1:5" s="16" customFormat="1" ht="13.5" customHeight="1">
      <c r="A40" s="24" t="s">
        <v>43</v>
      </c>
      <c r="B40" s="22">
        <v>41535588</v>
      </c>
      <c r="C40" s="22">
        <v>36900000</v>
      </c>
      <c r="D40" s="14">
        <f t="shared" si="0"/>
        <v>4635588</v>
      </c>
      <c r="E40" s="15">
        <f t="shared" si="1"/>
        <v>12.56</v>
      </c>
    </row>
    <row r="41" spans="1:5" s="16" customFormat="1" ht="13.5" customHeight="1">
      <c r="A41" s="28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8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8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8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8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8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44</v>
      </c>
      <c r="B47" s="8">
        <f>B7-B15</f>
        <v>-3602085678</v>
      </c>
      <c r="C47" s="8">
        <f>C7-C15</f>
        <v>-7541486716</v>
      </c>
      <c r="D47" s="9">
        <f t="shared" si="0"/>
        <v>3939401038</v>
      </c>
      <c r="E47" s="10">
        <f t="shared" si="1"/>
        <v>-52.24</v>
      </c>
    </row>
    <row r="48" spans="1:5" s="11" customFormat="1" ht="19.5" customHeight="1">
      <c r="A48" s="17" t="s">
        <v>45</v>
      </c>
      <c r="B48" s="29">
        <v>57997650505.03</v>
      </c>
      <c r="C48" s="29">
        <v>52930255000</v>
      </c>
      <c r="D48" s="9"/>
      <c r="E48" s="10"/>
    </row>
    <row r="49" spans="1:5" s="11" customFormat="1" ht="19.5" customHeight="1" thickBot="1">
      <c r="A49" s="30" t="s">
        <v>46</v>
      </c>
      <c r="B49" s="31">
        <f>B47+B48</f>
        <v>54395564827.03</v>
      </c>
      <c r="C49" s="31">
        <f>C47+C48</f>
        <v>45388768284</v>
      </c>
      <c r="D49" s="32"/>
      <c r="E49" s="33"/>
    </row>
    <row r="50" spans="1:5" ht="46.5" customHeight="1">
      <c r="A50" s="79" t="s">
        <v>47</v>
      </c>
      <c r="B50" s="80"/>
      <c r="C50" s="80"/>
      <c r="D50" s="80"/>
      <c r="E50" s="8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35" customWidth="1"/>
    <col min="2" max="2" width="18.75390625" style="35" customWidth="1"/>
    <col min="3" max="3" width="8.875" style="35" customWidth="1"/>
    <col min="4" max="4" width="17.125" style="35" customWidth="1"/>
    <col min="5" max="5" width="18.375" style="35" customWidth="1"/>
    <col min="6" max="6" width="8.625" style="35" customWidth="1"/>
    <col min="7" max="16384" width="9.00390625" style="35" customWidth="1"/>
  </cols>
  <sheetData>
    <row r="1" spans="1:6" ht="27.75" customHeight="1">
      <c r="A1" s="86" t="s">
        <v>49</v>
      </c>
      <c r="B1" s="87"/>
      <c r="C1" s="87"/>
      <c r="D1" s="87"/>
      <c r="E1" s="87"/>
      <c r="F1" s="87"/>
    </row>
    <row r="2" spans="1:6" ht="27.75" customHeight="1">
      <c r="A2" s="88" t="s">
        <v>50</v>
      </c>
      <c r="B2" s="88"/>
      <c r="C2" s="88"/>
      <c r="D2" s="88"/>
      <c r="E2" s="88"/>
      <c r="F2" s="88"/>
    </row>
    <row r="3" spans="1:5" ht="10.5" customHeight="1">
      <c r="A3" s="89"/>
      <c r="B3" s="89"/>
      <c r="C3" s="89"/>
      <c r="D3" s="89"/>
      <c r="E3" s="89"/>
    </row>
    <row r="4" spans="1:6" ht="18" customHeight="1" thickBot="1">
      <c r="A4" s="36"/>
      <c r="B4" s="36" t="s">
        <v>51</v>
      </c>
      <c r="C4" s="36"/>
      <c r="D4" s="36"/>
      <c r="F4" s="37" t="s">
        <v>52</v>
      </c>
    </row>
    <row r="5" spans="1:6" s="42" customFormat="1" ht="33.75" customHeight="1">
      <c r="A5" s="38" t="s">
        <v>53</v>
      </c>
      <c r="B5" s="39" t="s">
        <v>54</v>
      </c>
      <c r="C5" s="40" t="s">
        <v>48</v>
      </c>
      <c r="D5" s="39" t="s">
        <v>53</v>
      </c>
      <c r="E5" s="39" t="s">
        <v>54</v>
      </c>
      <c r="F5" s="41" t="s">
        <v>48</v>
      </c>
    </row>
    <row r="6" spans="1:6" s="48" customFormat="1" ht="26.25" customHeight="1">
      <c r="A6" s="43" t="s">
        <v>55</v>
      </c>
      <c r="B6" s="44">
        <f>SUM(B7,B14,B19)</f>
        <v>57062255265.03</v>
      </c>
      <c r="C6" s="45">
        <f aca="true" t="shared" si="0" ref="C6:C21">ROUND(IF(B$6&gt;0,(B6/B$6)*100,0),2)</f>
        <v>100</v>
      </c>
      <c r="D6" s="46" t="s">
        <v>56</v>
      </c>
      <c r="E6" s="44">
        <f>SUM(E7,E11)</f>
        <v>2666690438</v>
      </c>
      <c r="F6" s="47">
        <f aca="true" t="shared" si="1" ref="F6:F16">ROUND(IF(E$35&gt;0,(E6/E$35)*100,0),2)</f>
        <v>4.67</v>
      </c>
    </row>
    <row r="7" spans="1:6" s="48" customFormat="1" ht="24.75" customHeight="1">
      <c r="A7" s="49" t="s">
        <v>57</v>
      </c>
      <c r="B7" s="44">
        <f>SUM(B8:B13)</f>
        <v>53947426217.43</v>
      </c>
      <c r="C7" s="50">
        <f t="shared" si="0"/>
        <v>94.54</v>
      </c>
      <c r="D7" s="51" t="s">
        <v>58</v>
      </c>
      <c r="E7" s="44">
        <f>SUM(E8:E10)</f>
        <v>2581483532</v>
      </c>
      <c r="F7" s="52">
        <f t="shared" si="1"/>
        <v>4.52</v>
      </c>
    </row>
    <row r="8" spans="1:6" s="59" customFormat="1" ht="24.75" customHeight="1">
      <c r="A8" s="54" t="s">
        <v>59</v>
      </c>
      <c r="B8" s="55">
        <v>20563498556.5</v>
      </c>
      <c r="C8" s="56">
        <f t="shared" si="0"/>
        <v>36.04</v>
      </c>
      <c r="D8" s="57" t="s">
        <v>60</v>
      </c>
      <c r="E8" s="55"/>
      <c r="F8" s="58">
        <f t="shared" si="1"/>
        <v>0</v>
      </c>
    </row>
    <row r="9" spans="1:6" s="59" customFormat="1" ht="24.75" customHeight="1">
      <c r="A9" s="54" t="s">
        <v>61</v>
      </c>
      <c r="B9" s="55">
        <v>1238065.93</v>
      </c>
      <c r="C9" s="56">
        <f t="shared" si="0"/>
        <v>0</v>
      </c>
      <c r="D9" s="57" t="s">
        <v>62</v>
      </c>
      <c r="E9" s="55">
        <v>2438630693</v>
      </c>
      <c r="F9" s="58">
        <f t="shared" si="1"/>
        <v>4.27</v>
      </c>
    </row>
    <row r="10" spans="1:6" s="59" customFormat="1" ht="24.75" customHeight="1">
      <c r="A10" s="54" t="s">
        <v>63</v>
      </c>
      <c r="B10" s="55">
        <v>25113009779</v>
      </c>
      <c r="C10" s="56">
        <f t="shared" si="0"/>
        <v>44.01</v>
      </c>
      <c r="D10" s="57" t="s">
        <v>64</v>
      </c>
      <c r="E10" s="55">
        <v>142852839</v>
      </c>
      <c r="F10" s="58">
        <f t="shared" si="1"/>
        <v>0.25</v>
      </c>
    </row>
    <row r="11" spans="1:6" s="59" customFormat="1" ht="24.75" customHeight="1">
      <c r="A11" s="54" t="s">
        <v>65</v>
      </c>
      <c r="B11" s="55">
        <v>5398623088</v>
      </c>
      <c r="C11" s="56">
        <f t="shared" si="0"/>
        <v>9.46</v>
      </c>
      <c r="D11" s="51" t="s">
        <v>66</v>
      </c>
      <c r="E11" s="44">
        <f>SUM(E12)</f>
        <v>85206906</v>
      </c>
      <c r="F11" s="52">
        <f t="shared" si="1"/>
        <v>0.15</v>
      </c>
    </row>
    <row r="12" spans="1:6" s="59" customFormat="1" ht="24.75" customHeight="1">
      <c r="A12" s="54" t="s">
        <v>67</v>
      </c>
      <c r="B12" s="55">
        <v>2869955313</v>
      </c>
      <c r="C12" s="56">
        <f t="shared" si="0"/>
        <v>5.03</v>
      </c>
      <c r="D12" s="57" t="s">
        <v>68</v>
      </c>
      <c r="E12" s="55">
        <v>85206906</v>
      </c>
      <c r="F12" s="58">
        <f t="shared" si="1"/>
        <v>0.15</v>
      </c>
    </row>
    <row r="13" spans="1:6" s="59" customFormat="1" ht="24.75" customHeight="1">
      <c r="A13" s="54" t="s">
        <v>69</v>
      </c>
      <c r="B13" s="55">
        <v>1101415</v>
      </c>
      <c r="C13" s="56">
        <f t="shared" si="0"/>
        <v>0</v>
      </c>
      <c r="D13" s="60" t="s">
        <v>70</v>
      </c>
      <c r="E13" s="44">
        <f>SUM(E14)</f>
        <v>54395564827.03</v>
      </c>
      <c r="F13" s="52">
        <f t="shared" si="1"/>
        <v>95.33</v>
      </c>
    </row>
    <row r="14" spans="1:6" s="59" customFormat="1" ht="30.75" customHeight="1">
      <c r="A14" s="61" t="s">
        <v>71</v>
      </c>
      <c r="B14" s="44">
        <f>SUM(B15:B18)</f>
        <v>2860150584</v>
      </c>
      <c r="C14" s="50">
        <f t="shared" si="0"/>
        <v>5.01</v>
      </c>
      <c r="D14" s="51" t="s">
        <v>72</v>
      </c>
      <c r="E14" s="44">
        <f>SUM(E15:E16)</f>
        <v>54395564827.03</v>
      </c>
      <c r="F14" s="52">
        <f t="shared" si="1"/>
        <v>95.33</v>
      </c>
    </row>
    <row r="15" spans="1:6" s="59" customFormat="1" ht="24.75" customHeight="1">
      <c r="A15" s="54" t="s">
        <v>73</v>
      </c>
      <c r="B15" s="55"/>
      <c r="C15" s="56">
        <f t="shared" si="0"/>
        <v>0</v>
      </c>
      <c r="D15" s="57" t="s">
        <v>74</v>
      </c>
      <c r="E15" s="55">
        <v>57997650505.03</v>
      </c>
      <c r="F15" s="58">
        <f t="shared" si="1"/>
        <v>101.64</v>
      </c>
    </row>
    <row r="16" spans="1:6" s="59" customFormat="1" ht="24.75" customHeight="1">
      <c r="A16" s="54" t="s">
        <v>75</v>
      </c>
      <c r="B16" s="55">
        <v>578033086</v>
      </c>
      <c r="C16" s="56">
        <f t="shared" si="0"/>
        <v>1.01</v>
      </c>
      <c r="D16" s="57" t="s">
        <v>76</v>
      </c>
      <c r="E16" s="55">
        <v>-3602085678</v>
      </c>
      <c r="F16" s="58">
        <f t="shared" si="1"/>
        <v>-6.31</v>
      </c>
    </row>
    <row r="17" spans="1:6" s="59" customFormat="1" ht="24.75" customHeight="1">
      <c r="A17" s="54" t="s">
        <v>77</v>
      </c>
      <c r="B17" s="55">
        <v>2235310477</v>
      </c>
      <c r="C17" s="56">
        <f t="shared" si="0"/>
        <v>3.92</v>
      </c>
      <c r="D17" s="62"/>
      <c r="E17" s="63"/>
      <c r="F17" s="52"/>
    </row>
    <row r="18" spans="1:6" s="59" customFormat="1" ht="24.75" customHeight="1">
      <c r="A18" s="54" t="s">
        <v>78</v>
      </c>
      <c r="B18" s="55">
        <v>46807021</v>
      </c>
      <c r="C18" s="56">
        <f t="shared" si="0"/>
        <v>0.08</v>
      </c>
      <c r="D18" s="62"/>
      <c r="E18" s="63"/>
      <c r="F18" s="52"/>
    </row>
    <row r="19" spans="1:6" s="59" customFormat="1" ht="24.75" customHeight="1">
      <c r="A19" s="49" t="s">
        <v>79</v>
      </c>
      <c r="B19" s="44">
        <f>SUM(B20:B21)</f>
        <v>254678463.6</v>
      </c>
      <c r="C19" s="50">
        <f t="shared" si="0"/>
        <v>0.45</v>
      </c>
      <c r="D19" s="62"/>
      <c r="E19" s="63"/>
      <c r="F19" s="52"/>
    </row>
    <row r="20" spans="1:6" s="59" customFormat="1" ht="24.75" customHeight="1">
      <c r="A20" s="54" t="s">
        <v>80</v>
      </c>
      <c r="B20" s="55">
        <v>254678463.6</v>
      </c>
      <c r="C20" s="56">
        <f t="shared" si="0"/>
        <v>0.45</v>
      </c>
      <c r="D20" s="64"/>
      <c r="E20" s="44"/>
      <c r="F20" s="52"/>
    </row>
    <row r="21" spans="1:6" s="59" customFormat="1" ht="24.75" customHeight="1">
      <c r="A21" s="54" t="s">
        <v>81</v>
      </c>
      <c r="B21" s="55"/>
      <c r="C21" s="56">
        <f t="shared" si="0"/>
        <v>0</v>
      </c>
      <c r="D21" s="64"/>
      <c r="E21" s="44"/>
      <c r="F21" s="52"/>
    </row>
    <row r="22" spans="1:6" s="59" customFormat="1" ht="14.25">
      <c r="A22" s="65"/>
      <c r="B22" s="63"/>
      <c r="C22" s="50"/>
      <c r="D22" s="62"/>
      <c r="E22" s="63"/>
      <c r="F22" s="52"/>
    </row>
    <row r="23" spans="1:6" s="59" customFormat="1" ht="14.25">
      <c r="A23" s="66"/>
      <c r="B23" s="63"/>
      <c r="C23" s="50"/>
      <c r="D23" s="62"/>
      <c r="E23" s="63"/>
      <c r="F23" s="52"/>
    </row>
    <row r="24" spans="1:6" s="59" customFormat="1" ht="14.25">
      <c r="A24" s="66"/>
      <c r="B24" s="63"/>
      <c r="C24" s="50"/>
      <c r="D24" s="64"/>
      <c r="E24" s="44"/>
      <c r="F24" s="52"/>
    </row>
    <row r="25" spans="1:6" s="59" customFormat="1" ht="14.25">
      <c r="A25" s="66"/>
      <c r="B25" s="63"/>
      <c r="C25" s="50"/>
      <c r="D25" s="64"/>
      <c r="E25" s="44"/>
      <c r="F25" s="52"/>
    </row>
    <row r="26" spans="1:6" s="59" customFormat="1" ht="14.25">
      <c r="A26" s="66"/>
      <c r="B26" s="63"/>
      <c r="C26" s="50"/>
      <c r="D26" s="64"/>
      <c r="E26" s="44"/>
      <c r="F26" s="52"/>
    </row>
    <row r="27" spans="1:6" s="59" customFormat="1" ht="14.25">
      <c r="A27" s="66"/>
      <c r="B27" s="63"/>
      <c r="C27" s="50"/>
      <c r="D27" s="64"/>
      <c r="E27" s="44"/>
      <c r="F27" s="52"/>
    </row>
    <row r="28" spans="1:6" s="59" customFormat="1" ht="14.25">
      <c r="A28" s="66"/>
      <c r="B28" s="63"/>
      <c r="C28" s="50"/>
      <c r="D28" s="62"/>
      <c r="E28" s="63"/>
      <c r="F28" s="52"/>
    </row>
    <row r="29" spans="1:6" s="59" customFormat="1" ht="14.25">
      <c r="A29" s="66"/>
      <c r="B29" s="63"/>
      <c r="C29" s="50"/>
      <c r="D29" s="62"/>
      <c r="E29" s="63"/>
      <c r="F29" s="52"/>
    </row>
    <row r="30" spans="1:6" s="59" customFormat="1" ht="14.25">
      <c r="A30" s="66"/>
      <c r="B30" s="63"/>
      <c r="C30" s="50"/>
      <c r="D30" s="62"/>
      <c r="E30" s="63"/>
      <c r="F30" s="52"/>
    </row>
    <row r="31" spans="1:6" s="59" customFormat="1" ht="12" customHeight="1">
      <c r="A31" s="66"/>
      <c r="B31" s="63"/>
      <c r="C31" s="50"/>
      <c r="D31" s="62"/>
      <c r="E31" s="63"/>
      <c r="F31" s="52"/>
    </row>
    <row r="32" spans="1:6" s="59" customFormat="1" ht="12" customHeight="1">
      <c r="A32" s="67"/>
      <c r="B32" s="44"/>
      <c r="C32" s="50"/>
      <c r="D32" s="62"/>
      <c r="E32" s="63"/>
      <c r="F32" s="52"/>
    </row>
    <row r="33" spans="1:6" s="59" customFormat="1" ht="12" customHeight="1">
      <c r="A33" s="66"/>
      <c r="B33" s="63"/>
      <c r="C33" s="50"/>
      <c r="D33" s="62"/>
      <c r="E33" s="63"/>
      <c r="F33" s="52"/>
    </row>
    <row r="34" spans="1:6" s="59" customFormat="1" ht="12" customHeight="1">
      <c r="A34" s="66"/>
      <c r="B34" s="63"/>
      <c r="C34" s="50"/>
      <c r="D34" s="62"/>
      <c r="E34" s="63"/>
      <c r="F34" s="52"/>
    </row>
    <row r="35" spans="1:6" s="59" customFormat="1" ht="21.75" customHeight="1" thickBot="1">
      <c r="A35" s="68" t="s">
        <v>82</v>
      </c>
      <c r="B35" s="69">
        <f>B6</f>
        <v>57062255265.03</v>
      </c>
      <c r="C35" s="69">
        <f>IF(B$6&gt;0,(B35/B$6)*100,0)</f>
        <v>100</v>
      </c>
      <c r="D35" s="70" t="s">
        <v>82</v>
      </c>
      <c r="E35" s="71">
        <f>E6+E13</f>
        <v>57062255265.03</v>
      </c>
      <c r="F35" s="72">
        <f>IF(E$35&gt;0,(E35/E$35)*100,0)</f>
        <v>100</v>
      </c>
    </row>
    <row r="36" spans="1:4" s="59" customFormat="1" ht="19.5" customHeight="1">
      <c r="A36" s="73" t="s">
        <v>83</v>
      </c>
      <c r="B36" s="74"/>
      <c r="C36" s="75"/>
      <c r="D36" s="76"/>
    </row>
    <row r="37" s="59" customFormat="1" ht="14.25"/>
    <row r="38" s="59" customFormat="1" ht="14.25"/>
    <row r="39" s="59" customFormat="1" ht="14.25"/>
    <row r="40" s="59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2009-08-28T02:44:03Z</dcterms:created>
  <dcterms:modified xsi:type="dcterms:W3CDTF">2009-08-31T09:04:03Z</dcterms:modified>
  <cp:category/>
  <cp:version/>
  <cp:contentType/>
  <cp:contentStatus/>
</cp:coreProperties>
</file>