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來源用途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<sst xmlns="http://schemas.openxmlformats.org/spreadsheetml/2006/main" count="72" uniqueCount="68">
  <si>
    <t>健康照護基金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</si>
  <si>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</si>
  <si>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</si>
  <si>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</si>
  <si>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</si>
  <si>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數</t>
    </r>
  </si>
  <si>
    <t>分 配 預 算 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</si>
  <si>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</si>
  <si>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</si>
  <si>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</si>
  <si>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</si>
  <si>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</si>
  <si>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</si>
  <si>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</si>
  <si>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</si>
  <si>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</si>
  <si>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</si>
  <si>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</si>
  <si>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</si>
  <si>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醫療品質提升計畫</t>
  </si>
  <si>
    <t>健保紓困計畫</t>
  </si>
  <si>
    <t>協助弱勢族群排除就醫障礙計畫</t>
  </si>
  <si>
    <t>藥害救濟給付計畫</t>
  </si>
  <si>
    <t>藥害防制計畫</t>
  </si>
  <si>
    <t>菸害防制計畫</t>
  </si>
  <si>
    <t>衛生保健計畫</t>
  </si>
  <si>
    <t>預防接種受害救濟給付計畫</t>
  </si>
  <si>
    <t>一般行政管理計畫</t>
  </si>
  <si>
    <r>
      <t>本期賸餘（短絀－</t>
    </r>
    <r>
      <rPr>
        <b/>
        <sz val="10"/>
        <rFont val="新細明體"/>
        <family val="1"/>
      </rPr>
      <t>）</t>
    </r>
  </si>
  <si>
    <t>期初累積賸餘（短絀－）</t>
  </si>
  <si>
    <r>
      <t>期末累積賸餘（短絀－</t>
    </r>
    <r>
      <rPr>
        <b/>
        <sz val="10"/>
        <rFont val="新細明體"/>
        <family val="1"/>
      </rPr>
      <t>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</si>
  <si>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</si>
  <si>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</si>
  <si>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健康照護基金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</si>
  <si>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</si>
  <si>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</si>
  <si>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</si>
  <si>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</si>
  <si>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</si>
  <si>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</si>
  <si>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</si>
  <si>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</si>
  <si>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</si>
  <si>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</si>
  <si>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</si>
  <si>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</si>
  <si>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</si>
  <si>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</si>
  <si>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</si>
  <si>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</si>
  <si>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</si>
  <si>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</si>
  <si>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</si>
  <si>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</si>
  <si>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</si>
  <si>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</si>
  <si>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</si>
  <si>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</si>
  <si>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</si>
  <si>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</si>
  <si>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</si>
  <si>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</si>
  <si>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</si>
  <si>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</si>
  <si>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</si>
  <si>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</si>
  <si>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</si>
  <si>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3,007,250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</si>
</sst>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_(* #,##0.00_);_(&quot;–&quot;* #,##0.00_);_(* &quot;  &quot;_);_(@_)"/>
    <numFmt numFmtId="194" formatCode="#,##0;\(\-\)#,##0"/>
    <numFmt numFmtId="195" formatCode="_(* #,##0.00_);_(* \(#,##0.00\);_(* &quot;…&quot;??_);_(@_)"/>
    <numFmt numFmtId="196" formatCode="_(* #,##0.00_);_(\-* #,##0.00_);_(* &quot;…&quot;_);_(@_)"/>
    <numFmt numFmtId="197" formatCode="m&quot;月&quot;d&quot;日&quot;"/>
    <numFmt numFmtId="198" formatCode="0."/>
    <numFmt numFmtId="199" formatCode="_(* #,##0.0_);_(* \(#,##0.0\);_(* &quot;-&quot;??_);_(@_)"/>
    <numFmt numFmtId="200" formatCode="_(* #,##0_);_(* \(#,##0\);_(* &quot;-&quot;??_);_(@_)"/>
    <numFmt numFmtId="201" formatCode="0_ ;[Red]\-0\ "/>
    <numFmt numFmtId="202" formatCode="#,##0_ ;[Red]\-#,##0\ "/>
    <numFmt numFmtId="203" formatCode="_(&quot; +&quot;* #,##0.00_);_(&quot; –&quot;* #,##0.00_);_(* &quot;…&quot;_);_(@_)"/>
    <numFmt numFmtId="204" formatCode="_(* #,##0.00_);_(&quot;－&quot;* #,##0.00_);_(* &quot;…&quot;_);_(@_)"/>
    <numFmt numFmtId="205" formatCode="_(&quot;*&quot;\ #,##0.00_);_(&quot;*&quot;\ \(#,##0.00\);_(&quot;$&quot;* &quot; &quot;_);_(@_)"/>
    <numFmt numFmtId="206" formatCode="_(&quot;*&quot;\ #,##0_);_(&quot;*&quot;\ \(#,##0\);_(&quot;$&quot;* &quot; &quot;_);_(@_)"/>
    <numFmt numFmtId="207" formatCode="0.0000"/>
    <numFmt numFmtId="208" formatCode="#,##0.000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DBNum1][$-404]e&quot;年&quot;m&quot;月&quot;d&quot;日&quot;"/>
    <numFmt numFmtId="214" formatCode="#,###_ "/>
    <numFmt numFmtId="215" formatCode="#,##0.00_ ;[Red]\-#,##0.00\ "/>
    <numFmt numFmtId="216" formatCode="_-* #,##0.00_-;\-* #,##0.00_-;_-* &quot;…&quot;_-;_-@_-"/>
    <numFmt numFmtId="217" formatCode="_-\ #,##0_-;\-\ #,##0_-;_ &quot;&quot;_-"/>
    <numFmt numFmtId="218" formatCode="_-\ #,##0.00_-;\-\ #,##0.00_-;_ &quot;&quot;_-"/>
    <numFmt numFmtId="219" formatCode="_(* #,##0.0_);_(* \(#,##0.0\);_(* &quot;-&quot;_);_(@_)"/>
    <numFmt numFmtId="220" formatCode="_(* #,##0.00_);_(* \(#,##0.00\);_(* &quot;-&quot;_);_(@_)"/>
    <numFmt numFmtId="221" formatCode="_(* #,##0.000_);_(* \(#,##0.000\);_(* &quot;-&quot;_);_(@_)"/>
    <numFmt numFmtId="222" formatCode="_(* #,##0.0000_);_(* \(#,##0.0000\);_(* &quot;-&quot;_);_(@_)"/>
    <numFmt numFmtId="223" formatCode="0_)"/>
    <numFmt numFmtId="224" formatCode="0.00_ "/>
    <numFmt numFmtId="225" formatCode="_-\ #,##0_-;\-\ #,##0_-;_-\ &quot;-&quot;_-"/>
    <numFmt numFmtId="226" formatCode="_-\ #,##0\-;\-\ #,##0\-;_-\ &quot;-&quot;\-"/>
    <numFmt numFmtId="227" formatCode="\-\ #,##0_-;\-\ #,##0_-;\-\ &quot;-&quot;_-"/>
    <numFmt numFmtId="228" formatCode="_-\ #,##0.0_-;\-\ #,##0.0_-;_ &quot;&quot;_-"/>
    <numFmt numFmtId="229" formatCode="_(&quot; +&quot;* #,##0.00_);_(&quot;－&quot;* #,##0.00_);_(* \ _);_(@_)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3" fillId="0" borderId="2" xfId="19" applyFont="1" applyBorder="1" applyAlignment="1" applyProtection="1">
      <alignment horizontal="center" vertical="center"/>
      <protection/>
    </xf>
    <xf numFmtId="0" fontId="15" fillId="0" borderId="3" xfId="19" applyFont="1" applyBorder="1" applyAlignment="1" applyProtection="1">
      <alignment vertical="center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7" fontId="16" fillId="0" borderId="4" xfId="19" applyNumberFormat="1" applyFont="1" applyBorder="1" applyAlignment="1" applyProtection="1">
      <alignment vertical="center"/>
      <protection/>
    </xf>
    <xf numFmtId="178" fontId="16" fillId="0" borderId="0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7" fontId="18" fillId="0" borderId="4" xfId="19" applyNumberFormat="1" applyFont="1" applyBorder="1" applyAlignment="1" applyProtection="1">
      <alignment vertical="center"/>
      <protection/>
    </xf>
    <xf numFmtId="178" fontId="18" fillId="0" borderId="0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wrapText="1" indent="1"/>
      <protection locked="0"/>
    </xf>
    <xf numFmtId="0" fontId="19" fillId="0" borderId="4" xfId="19" applyFont="1" applyBorder="1" applyAlignment="1" applyProtection="1">
      <alignment horizontal="left" vertical="center" wrapText="1" indent="1"/>
      <protection locked="0"/>
    </xf>
    <xf numFmtId="0" fontId="17" fillId="0" borderId="4" xfId="19" applyFont="1" applyBorder="1" applyAlignment="1" applyProtection="1">
      <alignment horizontal="left" vertical="center" indent="1"/>
      <protection locked="0"/>
    </xf>
    <xf numFmtId="0" fontId="17" fillId="0" borderId="4" xfId="19" applyFont="1" applyBorder="1" applyAlignment="1" applyProtection="1">
      <alignment vertical="center"/>
      <protection locked="0"/>
    </xf>
    <xf numFmtId="176" fontId="16" fillId="0" borderId="4" xfId="19" applyNumberFormat="1" applyFont="1" applyBorder="1" applyAlignment="1" applyProtection="1">
      <alignment vertical="center"/>
      <protection locked="0"/>
    </xf>
    <xf numFmtId="0" fontId="15" fillId="0" borderId="5" xfId="19" applyFont="1" applyBorder="1" applyAlignment="1" applyProtection="1">
      <alignment vertical="center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177" fontId="16" fillId="0" borderId="5" xfId="19" applyNumberFormat="1" applyFont="1" applyBorder="1" applyAlignment="1" applyProtection="1">
      <alignment vertical="center"/>
      <protection/>
    </xf>
    <xf numFmtId="178" fontId="16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3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6" fontId="16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6" fillId="0" borderId="12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horizontal="left" vertical="center"/>
      <protection/>
    </xf>
    <xf numFmtId="176" fontId="16" fillId="0" borderId="13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horizontal="left" vertical="center"/>
      <protection/>
    </xf>
    <xf numFmtId="176" fontId="16" fillId="0" borderId="14" xfId="20" applyNumberFormat="1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distributed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6" fontId="18" fillId="0" borderId="13" xfId="20" applyNumberFormat="1" applyFont="1" applyBorder="1" applyAlignment="1" applyProtection="1">
      <alignment vertical="center"/>
      <protection/>
    </xf>
    <xf numFmtId="0" fontId="17" fillId="0" borderId="13" xfId="20" applyFont="1" applyBorder="1" applyAlignment="1" applyProtection="1">
      <alignment horizontal="distributed" vertical="center" indent="1"/>
      <protection/>
    </xf>
    <xf numFmtId="176" fontId="18" fillId="0" borderId="14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0" fontId="15" fillId="0" borderId="4" xfId="20" applyFont="1" applyBorder="1" applyAlignment="1" applyProtection="1">
      <alignment horizontal="left" vertical="center" wrapText="1"/>
      <protection/>
    </xf>
    <xf numFmtId="0" fontId="17" fillId="0" borderId="13" xfId="20" applyFont="1" applyBorder="1" applyAlignment="1" applyProtection="1">
      <alignment vertical="center"/>
      <protection/>
    </xf>
    <xf numFmtId="176" fontId="18" fillId="0" borderId="4" xfId="20" applyNumberFormat="1" applyFont="1" applyBorder="1" applyAlignment="1" applyProtection="1">
      <alignment vertical="center"/>
      <protection/>
    </xf>
    <xf numFmtId="0" fontId="15" fillId="0" borderId="13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2"/>
      <protection/>
    </xf>
    <xf numFmtId="0" fontId="17" fillId="0" borderId="4" xfId="20" applyFont="1" applyBorder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0" fontId="22" fillId="0" borderId="6" xfId="20" applyFont="1" applyBorder="1" applyAlignment="1" applyProtection="1">
      <alignment horizontal="distributed" vertical="center" indent="1"/>
      <protection/>
    </xf>
    <xf numFmtId="176" fontId="16" fillId="0" borderId="5" xfId="20" applyNumberFormat="1" applyFont="1" applyBorder="1" applyAlignment="1" applyProtection="1">
      <alignment vertical="center"/>
      <protection/>
    </xf>
    <xf numFmtId="176" fontId="16" fillId="0" borderId="15" xfId="20" applyNumberFormat="1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0" fontId="17" fillId="0" borderId="16" xfId="20" applyFont="1" applyBorder="1" applyAlignment="1" applyProtection="1">
      <alignment vertical="center"/>
      <protection/>
    </xf>
    <xf numFmtId="189" fontId="18" fillId="0" borderId="16" xfId="20" applyNumberFormat="1" applyFont="1" applyBorder="1" applyAlignment="1" applyProtection="1">
      <alignment vertical="center"/>
      <protection locked="0"/>
    </xf>
    <xf numFmtId="189" fontId="0" fillId="0" borderId="16" xfId="20" applyNumberFormat="1" applyBorder="1" applyAlignment="1" applyProtection="1">
      <alignment vertical="center"/>
      <protection locked="0"/>
    </xf>
    <xf numFmtId="0" fontId="13" fillId="0" borderId="9" xfId="19" applyFont="1" applyBorder="1" applyAlignment="1" applyProtection="1">
      <alignment horizontal="center" vertical="center"/>
      <protection/>
    </xf>
    <xf numFmtId="0" fontId="13" fillId="0" borderId="10" xfId="19" applyFont="1" applyBorder="1" applyAlignment="1" applyProtection="1">
      <alignment horizontal="center" vertical="center"/>
      <protection/>
    </xf>
    <xf numFmtId="0" fontId="0" fillId="0" borderId="16" xfId="19" applyBorder="1" applyAlignment="1" applyProtection="1">
      <alignment vertical="center" wrapText="1"/>
      <protection/>
    </xf>
    <xf numFmtId="0" fontId="0" fillId="0" borderId="16" xfId="19" applyBorder="1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17" xfId="19" applyFont="1" applyBorder="1" applyAlignment="1" applyProtection="1">
      <alignment horizontal="center" vertical="center"/>
      <protection/>
    </xf>
    <xf numFmtId="0" fontId="13" fillId="0" borderId="1" xfId="19" applyFont="1" applyBorder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7政事基金(本處綜計用)--來源用途餘絀表_980728" xfId="19"/>
    <cellStyle name="一般_098_08政事基金(本處綜計用)--平衡表_980728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50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H7" sqref="H7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1352199276</v>
      </c>
      <c r="C7" s="8">
        <f>SUM(C8:C14)</f>
        <v>1196055000</v>
      </c>
      <c r="D7" s="9">
        <f aca="true" t="shared" si="0" ref="D7:D47">B7-C7</f>
        <v>156144276</v>
      </c>
      <c r="E7" s="10">
        <f aca="true" t="shared" si="1" ref="E7:E47">IF(C7=0,0,(D7/C7)*100)</f>
        <v>13.05</v>
      </c>
    </row>
    <row r="8" spans="1:5" s="16" customFormat="1" ht="13.5" customHeight="1">
      <c r="A8" s="12" t="s">
        <v>11</v>
      </c>
      <c r="B8" s="13">
        <v>796952939</v>
      </c>
      <c r="C8" s="13">
        <v>628000000</v>
      </c>
      <c r="D8" s="14">
        <f t="shared" si="0"/>
        <v>168952939</v>
      </c>
      <c r="E8" s="15">
        <f t="shared" si="1"/>
        <v>26.9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14577656</v>
      </c>
      <c r="C12" s="13">
        <v>28055000</v>
      </c>
      <c r="D12" s="14">
        <f t="shared" si="0"/>
        <v>-13477344</v>
      </c>
      <c r="E12" s="15">
        <f t="shared" si="1"/>
        <v>-48.04</v>
      </c>
    </row>
    <row r="13" spans="1:5" s="16" customFormat="1" ht="13.5" customHeight="1">
      <c r="A13" s="12" t="s">
        <v>16</v>
      </c>
      <c r="B13" s="13">
        <v>260000000</v>
      </c>
      <c r="C13" s="13">
        <v>260000000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280668681</v>
      </c>
      <c r="C14" s="13">
        <v>280000000</v>
      </c>
      <c r="D14" s="14">
        <f t="shared" si="0"/>
        <v>668681</v>
      </c>
      <c r="E14" s="15">
        <f t="shared" si="1"/>
        <v>0.24</v>
      </c>
    </row>
    <row r="15" spans="1:5" s="11" customFormat="1" ht="20.25" customHeight="1">
      <c r="A15" s="17" t="s">
        <v>18</v>
      </c>
      <c r="B15" s="8">
        <f>SUM(B16:B46)</f>
        <v>833731216</v>
      </c>
      <c r="C15" s="8">
        <f>SUM(C16:C45)</f>
        <v>1021788000</v>
      </c>
      <c r="D15" s="9">
        <f t="shared" si="0"/>
        <v>-188056784</v>
      </c>
      <c r="E15" s="10">
        <f t="shared" si="1"/>
        <v>-18.4</v>
      </c>
    </row>
    <row r="16" spans="1:5" s="16" customFormat="1" ht="13.5" customHeight="1">
      <c r="A16" s="18" t="s">
        <v>19</v>
      </c>
      <c r="B16" s="13">
        <v>70768219</v>
      </c>
      <c r="C16" s="13">
        <v>119145000</v>
      </c>
      <c r="D16" s="14">
        <f t="shared" si="0"/>
        <v>-48376781</v>
      </c>
      <c r="E16" s="15">
        <f t="shared" si="1"/>
        <v>-40.6</v>
      </c>
    </row>
    <row r="17" spans="1:5" s="16" customFormat="1" ht="13.5" customHeight="1">
      <c r="A17" s="18" t="s">
        <v>20</v>
      </c>
      <c r="B17" s="13">
        <v>411295183</v>
      </c>
      <c r="C17" s="13">
        <v>432271000</v>
      </c>
      <c r="D17" s="14">
        <f t="shared" si="0"/>
        <v>-20975817</v>
      </c>
      <c r="E17" s="15">
        <f t="shared" si="1"/>
        <v>-4.85</v>
      </c>
    </row>
    <row r="18" spans="1:5" s="16" customFormat="1" ht="13.5" customHeight="1">
      <c r="A18" s="19" t="s">
        <v>21</v>
      </c>
      <c r="B18" s="13"/>
      <c r="C18" s="13">
        <v>112000000</v>
      </c>
      <c r="D18" s="14">
        <f t="shared" si="0"/>
        <v>-112000000</v>
      </c>
      <c r="E18" s="15">
        <f t="shared" si="1"/>
        <v>-100</v>
      </c>
    </row>
    <row r="19" spans="1:5" s="16" customFormat="1" ht="13.5" customHeight="1">
      <c r="A19" s="19" t="s">
        <v>22</v>
      </c>
      <c r="B19" s="13">
        <v>13633507</v>
      </c>
      <c r="C19" s="13">
        <v>15920000</v>
      </c>
      <c r="D19" s="14">
        <f t="shared" si="0"/>
        <v>-2286493</v>
      </c>
      <c r="E19" s="15">
        <f t="shared" si="1"/>
        <v>-14.36</v>
      </c>
    </row>
    <row r="20" spans="1:5" s="16" customFormat="1" ht="13.5" customHeight="1">
      <c r="A20" s="18" t="s">
        <v>23</v>
      </c>
      <c r="B20" s="13"/>
      <c r="C20" s="13">
        <v>9000000</v>
      </c>
      <c r="D20" s="14">
        <f t="shared" si="0"/>
        <v>-9000000</v>
      </c>
      <c r="E20" s="15">
        <f t="shared" si="1"/>
        <v>-100</v>
      </c>
    </row>
    <row r="21" spans="1:5" s="16" customFormat="1" ht="13.5" customHeight="1">
      <c r="A21" s="20" t="s">
        <v>24</v>
      </c>
      <c r="B21" s="13">
        <v>183309151</v>
      </c>
      <c r="C21" s="13">
        <v>159381000</v>
      </c>
      <c r="D21" s="14">
        <f t="shared" si="0"/>
        <v>23928151</v>
      </c>
      <c r="E21" s="15">
        <f t="shared" si="1"/>
        <v>15.01</v>
      </c>
    </row>
    <row r="22" spans="1:5" s="16" customFormat="1" ht="13.5" customHeight="1">
      <c r="A22" s="20" t="s">
        <v>25</v>
      </c>
      <c r="B22" s="13">
        <v>132371683</v>
      </c>
      <c r="C22" s="13">
        <v>145862000</v>
      </c>
      <c r="D22" s="14">
        <f t="shared" si="0"/>
        <v>-13490317</v>
      </c>
      <c r="E22" s="15">
        <f t="shared" si="1"/>
        <v>-9.25</v>
      </c>
    </row>
    <row r="23" spans="1:5" s="16" customFormat="1" ht="13.5" customHeight="1">
      <c r="A23" s="20" t="s">
        <v>26</v>
      </c>
      <c r="B23" s="13">
        <v>2430000</v>
      </c>
      <c r="C23" s="13">
        <v>2500000</v>
      </c>
      <c r="D23" s="14">
        <f t="shared" si="0"/>
        <v>-70000</v>
      </c>
      <c r="E23" s="15">
        <f t="shared" si="1"/>
        <v>-2.8</v>
      </c>
    </row>
    <row r="24" spans="1:5" s="16" customFormat="1" ht="13.5" customHeight="1">
      <c r="A24" s="20" t="s">
        <v>27</v>
      </c>
      <c r="B24" s="13">
        <v>19923473</v>
      </c>
      <c r="C24" s="13">
        <v>25709000</v>
      </c>
      <c r="D24" s="14">
        <f t="shared" si="0"/>
        <v>-5785527</v>
      </c>
      <c r="E24" s="15">
        <f t="shared" si="1"/>
        <v>-22.5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28</v>
      </c>
      <c r="B47" s="8">
        <f>B7-B15</f>
        <v>518468060</v>
      </c>
      <c r="C47" s="8">
        <f>C7-C15</f>
        <v>174267000</v>
      </c>
      <c r="D47" s="9">
        <f t="shared" si="0"/>
        <v>344201060</v>
      </c>
      <c r="E47" s="10">
        <f t="shared" si="1"/>
        <v>197.51</v>
      </c>
    </row>
    <row r="48" spans="1:5" s="11" customFormat="1" ht="19.5" customHeight="1">
      <c r="A48" s="17" t="s">
        <v>29</v>
      </c>
      <c r="B48" s="22">
        <v>4476711854</v>
      </c>
      <c r="C48" s="22">
        <v>4064014000</v>
      </c>
      <c r="D48" s="9"/>
      <c r="E48" s="10"/>
    </row>
    <row r="49" spans="1:5" s="11" customFormat="1" ht="19.5" customHeight="1" thickBot="1">
      <c r="A49" s="23" t="s">
        <v>30</v>
      </c>
      <c r="B49" s="24">
        <f>B47+B48</f>
        <v>4995179914</v>
      </c>
      <c r="C49" s="24">
        <f>C47+C48</f>
        <v>4238281000</v>
      </c>
      <c r="D49" s="25"/>
      <c r="E49" s="26"/>
    </row>
    <row r="50" spans="1:5" ht="46.5" customHeight="1">
      <c r="A50" s="71" t="s">
        <v>31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pane xSplit="1" ySplit="5" topLeftCell="B6" activePane="bottomRight" state="frozen"/>
      <selection pane="topLeft" activeCell="D38" sqref="D38"/>
      <selection pane="topRight" activeCell="D38" sqref="D38"/>
      <selection pane="bottomLeft" activeCell="D38" sqref="D38"/>
      <selection pane="bottomRight" activeCell="D38" sqref="D38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33</v>
      </c>
      <c r="B1" s="81"/>
      <c r="C1" s="81"/>
      <c r="D1" s="81"/>
      <c r="E1" s="81"/>
      <c r="F1" s="81"/>
    </row>
    <row r="2" spans="1:6" ht="27.75" customHeight="1">
      <c r="A2" s="82" t="s">
        <v>34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35</v>
      </c>
      <c r="C4" s="29"/>
      <c r="D4" s="29"/>
      <c r="F4" s="30" t="s">
        <v>36</v>
      </c>
    </row>
    <row r="5" spans="1:6" s="35" customFormat="1" ht="33.75" customHeight="1">
      <c r="A5" s="31" t="s">
        <v>37</v>
      </c>
      <c r="B5" s="32" t="s">
        <v>38</v>
      </c>
      <c r="C5" s="33" t="s">
        <v>32</v>
      </c>
      <c r="D5" s="32" t="s">
        <v>37</v>
      </c>
      <c r="E5" s="32" t="s">
        <v>38</v>
      </c>
      <c r="F5" s="34" t="s">
        <v>32</v>
      </c>
    </row>
    <row r="6" spans="1:6" s="41" customFormat="1" ht="26.25" customHeight="1">
      <c r="A6" s="36" t="s">
        <v>39</v>
      </c>
      <c r="B6" s="37">
        <f>SUM(B7,B14,B19)</f>
        <v>5122800726</v>
      </c>
      <c r="C6" s="38">
        <f aca="true" t="shared" si="0" ref="C6:C21">ROUND(IF(B$6&gt;0,(B6/B$6)*100,0),2)</f>
        <v>100</v>
      </c>
      <c r="D6" s="39" t="s">
        <v>40</v>
      </c>
      <c r="E6" s="37">
        <f>SUM(E7,E11)</f>
        <v>127620812</v>
      </c>
      <c r="F6" s="40">
        <f aca="true" t="shared" si="1" ref="F6:F16">ROUND(IF(E$35&gt;0,(E6/E$35)*100,0),2)</f>
        <v>2.49</v>
      </c>
    </row>
    <row r="7" spans="1:6" s="41" customFormat="1" ht="24.75" customHeight="1">
      <c r="A7" s="42" t="s">
        <v>41</v>
      </c>
      <c r="B7" s="37">
        <f>SUM(B8:B13)</f>
        <v>4157155628</v>
      </c>
      <c r="C7" s="43">
        <f t="shared" si="0"/>
        <v>81.15</v>
      </c>
      <c r="D7" s="44" t="s">
        <v>42</v>
      </c>
      <c r="E7" s="37">
        <f>SUM(E8:E10)</f>
        <v>105927085</v>
      </c>
      <c r="F7" s="45">
        <f t="shared" si="1"/>
        <v>2.07</v>
      </c>
    </row>
    <row r="8" spans="1:6" s="51" customFormat="1" ht="24.75" customHeight="1">
      <c r="A8" s="46" t="s">
        <v>43</v>
      </c>
      <c r="B8" s="47">
        <v>3432671344</v>
      </c>
      <c r="C8" s="48">
        <f t="shared" si="0"/>
        <v>67.01</v>
      </c>
      <c r="D8" s="49" t="s">
        <v>44</v>
      </c>
      <c r="E8" s="47"/>
      <c r="F8" s="50">
        <f t="shared" si="1"/>
        <v>0</v>
      </c>
    </row>
    <row r="9" spans="1:6" s="51" customFormat="1" ht="24.75" customHeight="1">
      <c r="A9" s="46" t="s">
        <v>45</v>
      </c>
      <c r="B9" s="47"/>
      <c r="C9" s="48">
        <f t="shared" si="0"/>
        <v>0</v>
      </c>
      <c r="D9" s="49" t="s">
        <v>46</v>
      </c>
      <c r="E9" s="47">
        <v>105847575</v>
      </c>
      <c r="F9" s="50">
        <f t="shared" si="1"/>
        <v>2.07</v>
      </c>
    </row>
    <row r="10" spans="1:6" s="51" customFormat="1" ht="24.75" customHeight="1">
      <c r="A10" s="46" t="s">
        <v>47</v>
      </c>
      <c r="B10" s="47">
        <v>255134240</v>
      </c>
      <c r="C10" s="48">
        <f t="shared" si="0"/>
        <v>4.98</v>
      </c>
      <c r="D10" s="49" t="s">
        <v>48</v>
      </c>
      <c r="E10" s="47">
        <v>79510</v>
      </c>
      <c r="F10" s="50">
        <f t="shared" si="1"/>
        <v>0</v>
      </c>
    </row>
    <row r="11" spans="1:6" s="51" customFormat="1" ht="24.75" customHeight="1">
      <c r="A11" s="46" t="s">
        <v>49</v>
      </c>
      <c r="B11" s="47"/>
      <c r="C11" s="48">
        <f t="shared" si="0"/>
        <v>0</v>
      </c>
      <c r="D11" s="44" t="s">
        <v>50</v>
      </c>
      <c r="E11" s="37">
        <f>SUM(E12)</f>
        <v>21693727</v>
      </c>
      <c r="F11" s="45">
        <f t="shared" si="1"/>
        <v>0.42</v>
      </c>
    </row>
    <row r="12" spans="1:6" s="51" customFormat="1" ht="24.75" customHeight="1">
      <c r="A12" s="46" t="s">
        <v>51</v>
      </c>
      <c r="B12" s="47">
        <v>190778970</v>
      </c>
      <c r="C12" s="48">
        <f t="shared" si="0"/>
        <v>3.72</v>
      </c>
      <c r="D12" s="49" t="s">
        <v>52</v>
      </c>
      <c r="E12" s="47">
        <v>21693727</v>
      </c>
      <c r="F12" s="50">
        <f t="shared" si="1"/>
        <v>0.42</v>
      </c>
    </row>
    <row r="13" spans="1:6" s="51" customFormat="1" ht="24.75" customHeight="1">
      <c r="A13" s="46" t="s">
        <v>53</v>
      </c>
      <c r="B13" s="47">
        <v>278571074</v>
      </c>
      <c r="C13" s="48">
        <f t="shared" si="0"/>
        <v>5.44</v>
      </c>
      <c r="D13" s="52" t="s">
        <v>54</v>
      </c>
      <c r="E13" s="37">
        <f>SUM(E14)</f>
        <v>4995179914</v>
      </c>
      <c r="F13" s="45">
        <f t="shared" si="1"/>
        <v>97.51</v>
      </c>
    </row>
    <row r="14" spans="1:6" s="51" customFormat="1" ht="30.75" customHeight="1">
      <c r="A14" s="53" t="s">
        <v>55</v>
      </c>
      <c r="B14" s="37">
        <f>SUM(B15:B18)</f>
        <v>767351704</v>
      </c>
      <c r="C14" s="43">
        <f t="shared" si="0"/>
        <v>14.98</v>
      </c>
      <c r="D14" s="44" t="s">
        <v>56</v>
      </c>
      <c r="E14" s="37">
        <f>SUM(E15:E16)</f>
        <v>4995179914</v>
      </c>
      <c r="F14" s="45">
        <f t="shared" si="1"/>
        <v>97.51</v>
      </c>
    </row>
    <row r="15" spans="1:6" s="51" customFormat="1" ht="24.75" customHeight="1">
      <c r="A15" s="46" t="s">
        <v>57</v>
      </c>
      <c r="B15" s="47"/>
      <c r="C15" s="48">
        <f t="shared" si="0"/>
        <v>0</v>
      </c>
      <c r="D15" s="49" t="s">
        <v>58</v>
      </c>
      <c r="E15" s="47">
        <v>4995179914</v>
      </c>
      <c r="F15" s="50">
        <f t="shared" si="1"/>
        <v>97.51</v>
      </c>
    </row>
    <row r="16" spans="1:6" s="51" customFormat="1" ht="24.75" customHeight="1">
      <c r="A16" s="46" t="s">
        <v>59</v>
      </c>
      <c r="B16" s="47">
        <v>767351704</v>
      </c>
      <c r="C16" s="48">
        <f t="shared" si="0"/>
        <v>14.98</v>
      </c>
      <c r="D16" s="49" t="s">
        <v>60</v>
      </c>
      <c r="E16" s="47"/>
      <c r="F16" s="50">
        <f t="shared" si="1"/>
        <v>0</v>
      </c>
    </row>
    <row r="17" spans="1:6" s="51" customFormat="1" ht="24.75" customHeight="1">
      <c r="A17" s="46" t="s">
        <v>61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62</v>
      </c>
      <c r="B18" s="47"/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63</v>
      </c>
      <c r="B19" s="37">
        <f>SUM(B20:B21)</f>
        <v>198293394</v>
      </c>
      <c r="C19" s="43">
        <f t="shared" si="0"/>
        <v>3.87</v>
      </c>
      <c r="D19" s="54"/>
      <c r="E19" s="55"/>
      <c r="F19" s="45"/>
    </row>
    <row r="20" spans="1:6" s="51" customFormat="1" ht="24.75" customHeight="1">
      <c r="A20" s="46" t="s">
        <v>64</v>
      </c>
      <c r="B20" s="47">
        <v>198293394</v>
      </c>
      <c r="C20" s="48">
        <f t="shared" si="0"/>
        <v>3.87</v>
      </c>
      <c r="D20" s="56"/>
      <c r="E20" s="37"/>
      <c r="F20" s="45"/>
    </row>
    <row r="21" spans="1:6" s="51" customFormat="1" ht="24.75" customHeight="1">
      <c r="A21" s="46" t="s">
        <v>65</v>
      </c>
      <c r="B21" s="47"/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66</v>
      </c>
      <c r="B35" s="61">
        <f>B6</f>
        <v>5122800726</v>
      </c>
      <c r="C35" s="61">
        <f>IF(B$6&gt;0,(B35/B$6)*100,0)</f>
        <v>100</v>
      </c>
      <c r="D35" s="62" t="s">
        <v>66</v>
      </c>
      <c r="E35" s="63">
        <f>E6+E13</f>
        <v>5122800726</v>
      </c>
      <c r="F35" s="64">
        <f>IF(E$35&gt;0,(E35/E$35)*100,0)</f>
        <v>100</v>
      </c>
    </row>
    <row r="36" spans="1:4" s="51" customFormat="1" ht="19.5" customHeight="1">
      <c r="A36" s="65" t="s">
        <v>67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2009-08-28T02:44:04Z</dcterms:created>
  <dcterms:modified xsi:type="dcterms:W3CDTF">2009-08-31T09:04:37Z</dcterms:modified>
  <cp:category/>
  <cp:version/>
  <cp:contentType/>
  <cp:contentStatus/>
</cp:coreProperties>
</file>