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<sst xmlns="http://schemas.openxmlformats.org/spreadsheetml/2006/main" count="68" uniqueCount="64">
  <si>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環境保護基金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</si>
  <si>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</si>
  <si>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</si>
  <si>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</si>
  <si>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</si>
  <si>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</si>
  <si>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</si>
  <si>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</si>
  <si>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</si>
  <si>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</si>
  <si>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</si>
  <si>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</si>
  <si>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</si>
  <si>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</si>
  <si>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</si>
  <si>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</si>
  <si>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</si>
  <si>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</si>
  <si>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</si>
  <si>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空氣污染防制計畫</t>
  </si>
  <si>
    <t>資源回收管理計畫</t>
  </si>
  <si>
    <t>土壤及地下水污染整治計畫</t>
  </si>
  <si>
    <t>一般行政管理計畫</t>
  </si>
  <si>
    <t>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</si>
  <si>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</si>
  <si>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</si>
  <si>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</si>
  <si>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</si>
  <si>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</si>
  <si>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環境保護基金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</si>
  <si>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</si>
  <si>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</si>
  <si>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</si>
  <si>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</si>
  <si>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</si>
  <si>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</si>
  <si>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</si>
  <si>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</si>
  <si>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</si>
  <si>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</si>
  <si>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</si>
  <si>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</si>
  <si>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</si>
  <si>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</si>
  <si>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</si>
  <si>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</si>
  <si>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</si>
  <si>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</si>
  <si>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</si>
  <si>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</si>
  <si>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</si>
  <si>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</si>
  <si>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</si>
  <si>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</si>
  <si>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</si>
  <si>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</si>
  <si>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</si>
  <si>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</si>
  <si>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</si>
  <si>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</si>
  <si>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</si>
  <si>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</si>
  <si>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</si>
  <si>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54,351,870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</si>
</sst>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0" fillId="0" borderId="9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1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1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1" sqref="G11"/>
    </sheetView>
  </sheetViews>
  <sheetFormatPr defaultColWidth="9.00390625" defaultRowHeight="16.5"/>
  <cols>
    <col min="1" max="1" width="29.00390625" style="26" customWidth="1"/>
    <col min="2" max="2" width="17.125" style="26" customWidth="1"/>
    <col min="3" max="3" width="16.25390625" style="26" customWidth="1"/>
    <col min="4" max="4" width="15.50390625" style="26" customWidth="1"/>
    <col min="5" max="5" width="7.875" style="26" customWidth="1"/>
    <col min="6" max="16384" width="9.00390625" style="26" customWidth="1"/>
  </cols>
  <sheetData>
    <row r="1" spans="1:5" s="1" customFormat="1" ht="27.75" customHeight="1">
      <c r="A1" s="73" t="s">
        <v>0</v>
      </c>
      <c r="B1" s="74"/>
      <c r="C1" s="74"/>
      <c r="D1" s="74"/>
      <c r="E1" s="74"/>
    </row>
    <row r="2" spans="1:5" s="2" customFormat="1" ht="27.75" customHeight="1">
      <c r="A2" s="75" t="s">
        <v>1</v>
      </c>
      <c r="B2" s="75"/>
      <c r="C2" s="75"/>
      <c r="D2" s="75"/>
      <c r="E2" s="75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6" t="s">
        <v>4</v>
      </c>
      <c r="B5" s="68" t="s">
        <v>5</v>
      </c>
      <c r="C5" s="68" t="s">
        <v>6</v>
      </c>
      <c r="D5" s="68" t="s">
        <v>7</v>
      </c>
      <c r="E5" s="69"/>
    </row>
    <row r="6" spans="1:5" s="1" customFormat="1" ht="16.5">
      <c r="A6" s="77"/>
      <c r="B6" s="78"/>
      <c r="C6" s="78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1380872154</v>
      </c>
      <c r="C7" s="8">
        <f>SUM(C8:C14)</f>
        <v>1837012000</v>
      </c>
      <c r="D7" s="9">
        <f aca="true" t="shared" si="0" ref="D7:D47">B7-C7</f>
        <v>-456139846</v>
      </c>
      <c r="E7" s="10">
        <f aca="true" t="shared" si="1" ref="E7:E47">IF(C7=0,0,(D7/C7)*100)</f>
        <v>-24.83</v>
      </c>
    </row>
    <row r="8" spans="1:5" s="16" customFormat="1" ht="13.5" customHeight="1">
      <c r="A8" s="12" t="s">
        <v>11</v>
      </c>
      <c r="B8" s="13">
        <v>1320960620</v>
      </c>
      <c r="C8" s="13">
        <v>1803440000</v>
      </c>
      <c r="D8" s="14">
        <f t="shared" si="0"/>
        <v>-482479380</v>
      </c>
      <c r="E8" s="15">
        <f t="shared" si="1"/>
        <v>-26.75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0</v>
      </c>
      <c r="C10" s="13">
        <v>0</v>
      </c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>
        <v>0</v>
      </c>
      <c r="C11" s="13">
        <v>0</v>
      </c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43218846</v>
      </c>
      <c r="C12" s="13">
        <v>33572000</v>
      </c>
      <c r="D12" s="14">
        <f t="shared" si="0"/>
        <v>9646846</v>
      </c>
      <c r="E12" s="15">
        <f t="shared" si="1"/>
        <v>28.73</v>
      </c>
    </row>
    <row r="13" spans="1:5" s="16" customFormat="1" ht="13.5" customHeight="1">
      <c r="A13" s="12" t="s">
        <v>16</v>
      </c>
      <c r="B13" s="13">
        <v>0</v>
      </c>
      <c r="C13" s="13">
        <v>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16692688</v>
      </c>
      <c r="C14" s="13">
        <v>0</v>
      </c>
      <c r="D14" s="14">
        <f t="shared" si="0"/>
        <v>16692688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1032434246</v>
      </c>
      <c r="C15" s="8">
        <f>SUM(C16:C45)</f>
        <v>1978854000</v>
      </c>
      <c r="D15" s="9">
        <f t="shared" si="0"/>
        <v>-946419754</v>
      </c>
      <c r="E15" s="10">
        <f t="shared" si="1"/>
        <v>-47.83</v>
      </c>
    </row>
    <row r="16" spans="1:5" s="16" customFormat="1" ht="13.5" customHeight="1">
      <c r="A16" s="18" t="s">
        <v>19</v>
      </c>
      <c r="B16" s="13">
        <v>609746868</v>
      </c>
      <c r="C16" s="13">
        <v>1515794000</v>
      </c>
      <c r="D16" s="14">
        <f t="shared" si="0"/>
        <v>-906047132</v>
      </c>
      <c r="E16" s="15">
        <f t="shared" si="1"/>
        <v>-59.77</v>
      </c>
    </row>
    <row r="17" spans="1:5" s="16" customFormat="1" ht="13.5" customHeight="1">
      <c r="A17" s="18" t="s">
        <v>20</v>
      </c>
      <c r="B17" s="13">
        <v>250629026</v>
      </c>
      <c r="C17" s="13">
        <v>288552000</v>
      </c>
      <c r="D17" s="14">
        <f t="shared" si="0"/>
        <v>-37922974</v>
      </c>
      <c r="E17" s="15">
        <f t="shared" si="1"/>
        <v>-13.14</v>
      </c>
    </row>
    <row r="18" spans="1:5" s="16" customFormat="1" ht="13.5" customHeight="1">
      <c r="A18" s="18" t="s">
        <v>21</v>
      </c>
      <c r="B18" s="13">
        <v>38170976</v>
      </c>
      <c r="C18" s="13">
        <v>93982000</v>
      </c>
      <c r="D18" s="14">
        <f t="shared" si="0"/>
        <v>-55811024</v>
      </c>
      <c r="E18" s="15">
        <f t="shared" si="1"/>
        <v>-59.38</v>
      </c>
    </row>
    <row r="19" spans="1:5" s="16" customFormat="1" ht="13.5" customHeight="1">
      <c r="A19" s="18" t="s">
        <v>22</v>
      </c>
      <c r="B19" s="13">
        <v>133845876</v>
      </c>
      <c r="C19" s="13">
        <v>80526000</v>
      </c>
      <c r="D19" s="14">
        <f t="shared" si="0"/>
        <v>53319876</v>
      </c>
      <c r="E19" s="15">
        <f t="shared" si="1"/>
        <v>66.21</v>
      </c>
    </row>
    <row r="20" spans="1:5" s="16" customFormat="1" ht="13.5" customHeight="1">
      <c r="A20" s="19" t="s">
        <v>23</v>
      </c>
      <c r="B20" s="13">
        <v>41500</v>
      </c>
      <c r="C20" s="13"/>
      <c r="D20" s="14">
        <f t="shared" si="0"/>
        <v>41500</v>
      </c>
      <c r="E20" s="15">
        <f t="shared" si="1"/>
        <v>0</v>
      </c>
    </row>
    <row r="21" spans="1:5" s="16" customFormat="1" ht="13.5" customHeight="1">
      <c r="A21" s="19"/>
      <c r="B21" s="13"/>
      <c r="C21" s="13">
        <v>0</v>
      </c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348437908</v>
      </c>
      <c r="C47" s="8">
        <f>C7-C15</f>
        <v>-141842000</v>
      </c>
      <c r="D47" s="9">
        <f t="shared" si="0"/>
        <v>490279908</v>
      </c>
      <c r="E47" s="10">
        <f t="shared" si="1"/>
        <v>-345.65</v>
      </c>
    </row>
    <row r="48" spans="1:5" s="11" customFormat="1" ht="19.5" customHeight="1">
      <c r="A48" s="17" t="s">
        <v>25</v>
      </c>
      <c r="B48" s="21">
        <v>10347446064</v>
      </c>
      <c r="C48" s="21">
        <v>9183696000</v>
      </c>
      <c r="D48" s="9"/>
      <c r="E48" s="10"/>
    </row>
    <row r="49" spans="1:5" s="11" customFormat="1" ht="19.5" customHeight="1" thickBot="1">
      <c r="A49" s="22" t="s">
        <v>26</v>
      </c>
      <c r="B49" s="23">
        <f>B47+B48</f>
        <v>10695883972</v>
      </c>
      <c r="C49" s="23">
        <f>C47+C48</f>
        <v>9041854000</v>
      </c>
      <c r="D49" s="24"/>
      <c r="E49" s="25"/>
    </row>
    <row r="50" spans="1:5" ht="46.5" customHeight="1">
      <c r="A50" s="70" t="s">
        <v>27</v>
      </c>
      <c r="B50" s="71"/>
      <c r="C50" s="71"/>
      <c r="D50" s="71"/>
      <c r="E50" s="71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H8" sqref="H8"/>
    </sheetView>
  </sheetViews>
  <sheetFormatPr defaultColWidth="9.00390625" defaultRowHeight="16.5"/>
  <cols>
    <col min="1" max="1" width="17.25390625" style="27" customWidth="1"/>
    <col min="2" max="2" width="18.75390625" style="27" customWidth="1"/>
    <col min="3" max="3" width="8.875" style="27" customWidth="1"/>
    <col min="4" max="4" width="17.125" style="27" customWidth="1"/>
    <col min="5" max="5" width="18.375" style="27" customWidth="1"/>
    <col min="6" max="6" width="8.625" style="27" customWidth="1"/>
    <col min="7" max="16384" width="9.00390625" style="27" customWidth="1"/>
  </cols>
  <sheetData>
    <row r="1" spans="1:6" ht="27.75" customHeight="1">
      <c r="A1" s="79" t="s">
        <v>29</v>
      </c>
      <c r="B1" s="80"/>
      <c r="C1" s="80"/>
      <c r="D1" s="80"/>
      <c r="E1" s="80"/>
      <c r="F1" s="80"/>
    </row>
    <row r="2" spans="1:6" ht="27.75" customHeight="1">
      <c r="A2" s="81" t="s">
        <v>30</v>
      </c>
      <c r="B2" s="81"/>
      <c r="C2" s="81"/>
      <c r="D2" s="81"/>
      <c r="E2" s="81"/>
      <c r="F2" s="81"/>
    </row>
    <row r="3" spans="1:5" ht="10.5" customHeight="1">
      <c r="A3" s="82"/>
      <c r="B3" s="82"/>
      <c r="C3" s="82"/>
      <c r="D3" s="82"/>
      <c r="E3" s="82"/>
    </row>
    <row r="4" spans="1:6" ht="18" customHeight="1" thickBot="1">
      <c r="A4" s="28"/>
      <c r="B4" s="28" t="s">
        <v>31</v>
      </c>
      <c r="C4" s="28"/>
      <c r="D4" s="28"/>
      <c r="F4" s="29" t="s">
        <v>32</v>
      </c>
    </row>
    <row r="5" spans="1:6" s="34" customFormat="1" ht="33.75" customHeight="1">
      <c r="A5" s="30" t="s">
        <v>33</v>
      </c>
      <c r="B5" s="31" t="s">
        <v>34</v>
      </c>
      <c r="C5" s="32" t="s">
        <v>28</v>
      </c>
      <c r="D5" s="31" t="s">
        <v>33</v>
      </c>
      <c r="E5" s="31" t="s">
        <v>34</v>
      </c>
      <c r="F5" s="33" t="s">
        <v>28</v>
      </c>
    </row>
    <row r="6" spans="1:6" s="40" customFormat="1" ht="26.25" customHeight="1">
      <c r="A6" s="35" t="s">
        <v>35</v>
      </c>
      <c r="B6" s="36">
        <f>SUM(B7,B14,B19)</f>
        <v>10886874744</v>
      </c>
      <c r="C6" s="37">
        <f aca="true" t="shared" si="0" ref="C6:C21">ROUND(IF(B$6&gt;0,(B6/B$6)*100,0),2)</f>
        <v>100</v>
      </c>
      <c r="D6" s="38" t="s">
        <v>36</v>
      </c>
      <c r="E6" s="36">
        <f>SUM(E7,E11)</f>
        <v>190990772</v>
      </c>
      <c r="F6" s="39">
        <f aca="true" t="shared" si="1" ref="F6:F16">ROUND(IF(E$35&gt;0,(E6/E$35)*100,0),2)</f>
        <v>1.75</v>
      </c>
    </row>
    <row r="7" spans="1:6" s="40" customFormat="1" ht="24.75" customHeight="1">
      <c r="A7" s="41" t="s">
        <v>37</v>
      </c>
      <c r="B7" s="36">
        <f>SUM(B8:B13)</f>
        <v>10717058570</v>
      </c>
      <c r="C7" s="42">
        <f t="shared" si="0"/>
        <v>98.44</v>
      </c>
      <c r="D7" s="43" t="s">
        <v>38</v>
      </c>
      <c r="E7" s="36">
        <f>SUM(E8:E10)</f>
        <v>39915663</v>
      </c>
      <c r="F7" s="44">
        <f t="shared" si="1"/>
        <v>0.37</v>
      </c>
    </row>
    <row r="8" spans="1:6" s="50" customFormat="1" ht="24.75" customHeight="1">
      <c r="A8" s="45" t="s">
        <v>39</v>
      </c>
      <c r="B8" s="46">
        <v>10030313016</v>
      </c>
      <c r="C8" s="47">
        <f t="shared" si="0"/>
        <v>92.13</v>
      </c>
      <c r="D8" s="48" t="s">
        <v>40</v>
      </c>
      <c r="E8" s="46">
        <v>0</v>
      </c>
      <c r="F8" s="49">
        <f t="shared" si="1"/>
        <v>0</v>
      </c>
    </row>
    <row r="9" spans="1:6" s="50" customFormat="1" ht="24.75" customHeight="1">
      <c r="A9" s="45" t="s">
        <v>41</v>
      </c>
      <c r="B9" s="46">
        <v>0</v>
      </c>
      <c r="C9" s="47">
        <f t="shared" si="0"/>
        <v>0</v>
      </c>
      <c r="D9" s="48" t="s">
        <v>42</v>
      </c>
      <c r="E9" s="46">
        <v>39915663</v>
      </c>
      <c r="F9" s="49">
        <f t="shared" si="1"/>
        <v>0.37</v>
      </c>
    </row>
    <row r="10" spans="1:6" s="50" customFormat="1" ht="24.75" customHeight="1">
      <c r="A10" s="45" t="s">
        <v>43</v>
      </c>
      <c r="B10" s="46">
        <v>36880926</v>
      </c>
      <c r="C10" s="47">
        <f t="shared" si="0"/>
        <v>0.34</v>
      </c>
      <c r="D10" s="48" t="s">
        <v>44</v>
      </c>
      <c r="E10" s="46">
        <v>0</v>
      </c>
      <c r="F10" s="49">
        <f t="shared" si="1"/>
        <v>0</v>
      </c>
    </row>
    <row r="11" spans="1:6" s="50" customFormat="1" ht="24.75" customHeight="1">
      <c r="A11" s="45" t="s">
        <v>45</v>
      </c>
      <c r="B11" s="46">
        <v>0</v>
      </c>
      <c r="C11" s="47">
        <f t="shared" si="0"/>
        <v>0</v>
      </c>
      <c r="D11" s="43" t="s">
        <v>46</v>
      </c>
      <c r="E11" s="36">
        <f>SUM(E12)</f>
        <v>151075109</v>
      </c>
      <c r="F11" s="44">
        <f t="shared" si="1"/>
        <v>1.39</v>
      </c>
    </row>
    <row r="12" spans="1:6" s="50" customFormat="1" ht="24.75" customHeight="1">
      <c r="A12" s="45" t="s">
        <v>47</v>
      </c>
      <c r="B12" s="46">
        <v>649864628</v>
      </c>
      <c r="C12" s="47">
        <f t="shared" si="0"/>
        <v>5.97</v>
      </c>
      <c r="D12" s="48" t="s">
        <v>48</v>
      </c>
      <c r="E12" s="46">
        <v>151075109</v>
      </c>
      <c r="F12" s="49">
        <f t="shared" si="1"/>
        <v>1.39</v>
      </c>
    </row>
    <row r="13" spans="1:6" s="50" customFormat="1" ht="24.75" customHeight="1">
      <c r="A13" s="45" t="s">
        <v>49</v>
      </c>
      <c r="B13" s="46">
        <v>0</v>
      </c>
      <c r="C13" s="47">
        <f t="shared" si="0"/>
        <v>0</v>
      </c>
      <c r="D13" s="51" t="s">
        <v>50</v>
      </c>
      <c r="E13" s="36">
        <f>SUM(E14)</f>
        <v>10695883972</v>
      </c>
      <c r="F13" s="44">
        <f t="shared" si="1"/>
        <v>98.25</v>
      </c>
    </row>
    <row r="14" spans="1:6" s="50" customFormat="1" ht="30.75" customHeight="1">
      <c r="A14" s="52" t="s">
        <v>51</v>
      </c>
      <c r="B14" s="36">
        <f>SUM(B15:B18)</f>
        <v>47115236</v>
      </c>
      <c r="C14" s="42">
        <f t="shared" si="0"/>
        <v>0.43</v>
      </c>
      <c r="D14" s="43" t="s">
        <v>52</v>
      </c>
      <c r="E14" s="36">
        <f>SUM(E15:E16)</f>
        <v>10695883972</v>
      </c>
      <c r="F14" s="44">
        <f t="shared" si="1"/>
        <v>98.25</v>
      </c>
    </row>
    <row r="15" spans="1:6" s="50" customFormat="1" ht="24.75" customHeight="1">
      <c r="A15" s="45" t="s">
        <v>53</v>
      </c>
      <c r="B15" s="46">
        <v>0</v>
      </c>
      <c r="C15" s="47">
        <f t="shared" si="0"/>
        <v>0</v>
      </c>
      <c r="D15" s="48" t="s">
        <v>54</v>
      </c>
      <c r="E15" s="46">
        <v>10695883972</v>
      </c>
      <c r="F15" s="49">
        <f t="shared" si="1"/>
        <v>98.25</v>
      </c>
    </row>
    <row r="16" spans="1:6" s="50" customFormat="1" ht="24.75" customHeight="1">
      <c r="A16" s="45" t="s">
        <v>55</v>
      </c>
      <c r="B16" s="46">
        <v>0</v>
      </c>
      <c r="C16" s="47">
        <f t="shared" si="0"/>
        <v>0</v>
      </c>
      <c r="D16" s="48" t="s">
        <v>56</v>
      </c>
      <c r="E16" s="46">
        <v>0</v>
      </c>
      <c r="F16" s="49">
        <f t="shared" si="1"/>
        <v>0</v>
      </c>
    </row>
    <row r="17" spans="1:6" s="50" customFormat="1" ht="24.75" customHeight="1">
      <c r="A17" s="45" t="s">
        <v>57</v>
      </c>
      <c r="B17" s="46">
        <v>0</v>
      </c>
      <c r="C17" s="47">
        <f t="shared" si="0"/>
        <v>0</v>
      </c>
      <c r="D17" s="53"/>
      <c r="E17" s="54"/>
      <c r="F17" s="44"/>
    </row>
    <row r="18" spans="1:6" s="50" customFormat="1" ht="24.75" customHeight="1">
      <c r="A18" s="45" t="s">
        <v>58</v>
      </c>
      <c r="B18" s="46">
        <v>47115236</v>
      </c>
      <c r="C18" s="47">
        <f t="shared" si="0"/>
        <v>0.43</v>
      </c>
      <c r="D18" s="53"/>
      <c r="E18" s="54"/>
      <c r="F18" s="44"/>
    </row>
    <row r="19" spans="1:6" s="50" customFormat="1" ht="24.75" customHeight="1">
      <c r="A19" s="41" t="s">
        <v>59</v>
      </c>
      <c r="B19" s="36">
        <f>SUM(B20:B21)</f>
        <v>122700938</v>
      </c>
      <c r="C19" s="42">
        <f t="shared" si="0"/>
        <v>1.13</v>
      </c>
      <c r="D19" s="53"/>
      <c r="E19" s="54"/>
      <c r="F19" s="44"/>
    </row>
    <row r="20" spans="1:6" s="50" customFormat="1" ht="24.75" customHeight="1">
      <c r="A20" s="45" t="s">
        <v>60</v>
      </c>
      <c r="B20" s="46">
        <v>122700938</v>
      </c>
      <c r="C20" s="47">
        <f t="shared" si="0"/>
        <v>1.13</v>
      </c>
      <c r="D20" s="55"/>
      <c r="E20" s="36"/>
      <c r="F20" s="44"/>
    </row>
    <row r="21" spans="1:6" s="50" customFormat="1" ht="24.75" customHeight="1">
      <c r="A21" s="45" t="s">
        <v>61</v>
      </c>
      <c r="B21" s="46">
        <v>0</v>
      </c>
      <c r="C21" s="47">
        <f t="shared" si="0"/>
        <v>0</v>
      </c>
      <c r="D21" s="55"/>
      <c r="E21" s="36"/>
      <c r="F21" s="44"/>
    </row>
    <row r="22" spans="1:6" s="50" customFormat="1" ht="14.25">
      <c r="A22" s="56"/>
      <c r="B22" s="54"/>
      <c r="C22" s="42"/>
      <c r="D22" s="53"/>
      <c r="E22" s="54"/>
      <c r="F22" s="44"/>
    </row>
    <row r="23" spans="1:6" s="50" customFormat="1" ht="14.25">
      <c r="A23" s="57"/>
      <c r="B23" s="54"/>
      <c r="C23" s="42"/>
      <c r="D23" s="53"/>
      <c r="E23" s="54"/>
      <c r="F23" s="44"/>
    </row>
    <row r="24" spans="1:6" s="50" customFormat="1" ht="14.25">
      <c r="A24" s="57"/>
      <c r="B24" s="54"/>
      <c r="C24" s="42"/>
      <c r="D24" s="55"/>
      <c r="E24" s="36"/>
      <c r="F24" s="44"/>
    </row>
    <row r="25" spans="1:6" s="50" customFormat="1" ht="14.25">
      <c r="A25" s="57"/>
      <c r="B25" s="54"/>
      <c r="C25" s="42"/>
      <c r="D25" s="55"/>
      <c r="E25" s="36"/>
      <c r="F25" s="44"/>
    </row>
    <row r="26" spans="1:6" s="50" customFormat="1" ht="14.25">
      <c r="A26" s="57"/>
      <c r="B26" s="54"/>
      <c r="C26" s="42"/>
      <c r="D26" s="55"/>
      <c r="E26" s="36"/>
      <c r="F26" s="44"/>
    </row>
    <row r="27" spans="1:6" s="50" customFormat="1" ht="14.25">
      <c r="A27" s="57"/>
      <c r="B27" s="54"/>
      <c r="C27" s="42"/>
      <c r="D27" s="55"/>
      <c r="E27" s="36"/>
      <c r="F27" s="44"/>
    </row>
    <row r="28" spans="1:6" s="50" customFormat="1" ht="14.25">
      <c r="A28" s="57"/>
      <c r="B28" s="54"/>
      <c r="C28" s="42"/>
      <c r="D28" s="53"/>
      <c r="E28" s="54"/>
      <c r="F28" s="44"/>
    </row>
    <row r="29" spans="1:6" s="50" customFormat="1" ht="14.25">
      <c r="A29" s="57"/>
      <c r="B29" s="54"/>
      <c r="C29" s="42"/>
      <c r="D29" s="53"/>
      <c r="E29" s="54"/>
      <c r="F29" s="44"/>
    </row>
    <row r="30" spans="1:6" s="50" customFormat="1" ht="14.25">
      <c r="A30" s="57"/>
      <c r="B30" s="54"/>
      <c r="C30" s="42"/>
      <c r="D30" s="53"/>
      <c r="E30" s="54"/>
      <c r="F30" s="44"/>
    </row>
    <row r="31" spans="1:6" s="50" customFormat="1" ht="12" customHeight="1">
      <c r="A31" s="57"/>
      <c r="B31" s="54"/>
      <c r="C31" s="42"/>
      <c r="D31" s="53"/>
      <c r="E31" s="54"/>
      <c r="F31" s="44"/>
    </row>
    <row r="32" spans="1:6" s="50" customFormat="1" ht="12" customHeight="1">
      <c r="A32" s="58"/>
      <c r="B32" s="36"/>
      <c r="C32" s="42"/>
      <c r="D32" s="53"/>
      <c r="E32" s="54"/>
      <c r="F32" s="44"/>
    </row>
    <row r="33" spans="1:6" s="50" customFormat="1" ht="12" customHeight="1">
      <c r="A33" s="57"/>
      <c r="B33" s="54"/>
      <c r="C33" s="42"/>
      <c r="D33" s="53"/>
      <c r="E33" s="54"/>
      <c r="F33" s="44"/>
    </row>
    <row r="34" spans="1:6" s="50" customFormat="1" ht="12" customHeight="1">
      <c r="A34" s="57"/>
      <c r="B34" s="54"/>
      <c r="C34" s="42"/>
      <c r="D34" s="53"/>
      <c r="E34" s="54"/>
      <c r="F34" s="44"/>
    </row>
    <row r="35" spans="1:6" s="50" customFormat="1" ht="21.75" customHeight="1" thickBot="1">
      <c r="A35" s="59" t="s">
        <v>62</v>
      </c>
      <c r="B35" s="60">
        <f>B6</f>
        <v>10886874744</v>
      </c>
      <c r="C35" s="60">
        <f>IF(B$6&gt;0,(B35/B$6)*100,0)</f>
        <v>100</v>
      </c>
      <c r="D35" s="61" t="s">
        <v>62</v>
      </c>
      <c r="E35" s="62">
        <f>E6+E13</f>
        <v>10886874744</v>
      </c>
      <c r="F35" s="63">
        <f>IF(E$35&gt;0,(E35/E$35)*100,0)</f>
        <v>100</v>
      </c>
    </row>
    <row r="36" spans="1:4" s="50" customFormat="1" ht="19.5" customHeight="1">
      <c r="A36" s="64" t="s">
        <v>63</v>
      </c>
      <c r="B36" s="65"/>
      <c r="C36" s="66"/>
      <c r="D36" s="67"/>
    </row>
    <row r="37" s="50" customFormat="1" ht="14.25"/>
    <row r="38" s="50" customFormat="1" ht="14.25"/>
    <row r="39" s="50" customFormat="1" ht="14.25"/>
    <row r="40" s="50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2009-08-28T02:44:05Z</dcterms:created>
  <dcterms:modified xsi:type="dcterms:W3CDTF">2009-08-31T09:04:58Z</dcterms:modified>
  <cp:category/>
  <cp:version/>
  <cp:contentType/>
  <cp:contentStatus/>
</cp:coreProperties>
</file>