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<sst xmlns="http://schemas.openxmlformats.org/spreadsheetml/2006/main" count="72" uniqueCount="68">
  <si>
    <t>通訊傳播監督管理基金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</si>
  <si>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</si>
  <si>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</si>
  <si>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</si>
  <si>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</si>
  <si>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</si>
  <si>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</si>
  <si>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</si>
  <si>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</si>
  <si>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</si>
  <si>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</si>
  <si>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</si>
  <si>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</si>
  <si>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</si>
  <si>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</si>
  <si>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</si>
  <si>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</si>
  <si>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</si>
  <si>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</si>
  <si>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通訊傳播監理政策企劃計畫</t>
  </si>
  <si>
    <t>通訊傳播事業監理計畫</t>
  </si>
  <si>
    <t>通訊傳播資源管理計畫</t>
  </si>
  <si>
    <t>通訊傳播技術業務監理計畫</t>
  </si>
  <si>
    <t>廣播電視事業管理計畫</t>
  </si>
  <si>
    <t>法制業務計畫</t>
  </si>
  <si>
    <t>地區監理計畫</t>
  </si>
  <si>
    <t>一般行政管理計畫</t>
  </si>
  <si>
    <t>一般建築及設備計畫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</si>
  <si>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</si>
  <si>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</si>
  <si>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</si>
  <si>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</si>
  <si>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</si>
  <si>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通訊傳播監督管理基金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</si>
  <si>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</si>
  <si>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</si>
  <si>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</si>
  <si>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</si>
  <si>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</si>
  <si>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</si>
  <si>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</si>
  <si>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</si>
  <si>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</si>
  <si>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</si>
  <si>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</si>
  <si>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</si>
  <si>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</si>
  <si>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</si>
  <si>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</si>
  <si>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</si>
  <si>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</si>
  <si>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</si>
  <si>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</si>
  <si>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</si>
  <si>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</si>
  <si>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</si>
  <si>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</si>
  <si>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</si>
  <si>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</si>
  <si>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</si>
  <si>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</si>
  <si>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</si>
  <si>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</si>
  <si>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</si>
  <si>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</si>
  <si>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</si>
  <si>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</si>
  <si>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394,063,016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</si>
</sst>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0" fillId="0" borderId="9" xfId="20" applyFont="1" applyBorder="1" applyAlignment="1" applyProtection="1">
      <alignment horizontal="center" vertical="center"/>
      <protection/>
    </xf>
    <xf numFmtId="0" fontId="20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1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1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1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1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1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E50"/>
  <sheetViews>
    <sheetView tabSelected="1" workbookViewId="0" topLeftCell="A1">
      <selection activeCell="G10" sqref="G10"/>
    </sheetView>
  </sheetViews>
  <sheetFormatPr defaultColWidth="9.00390625" defaultRowHeight="16.5"/>
  <cols>
    <col min="1" max="1" width="29.00390625" style="25" customWidth="1"/>
    <col min="2" max="2" width="17.125" style="25" customWidth="1"/>
    <col min="3" max="3" width="16.25390625" style="25" customWidth="1"/>
    <col min="4" max="4" width="15.50390625" style="25" customWidth="1"/>
    <col min="5" max="5" width="7.875" style="25" customWidth="1"/>
    <col min="6" max="16384" width="9.00390625" style="25" customWidth="1"/>
  </cols>
  <sheetData>
    <row r="1" spans="1:5" s="1" customFormat="1" ht="27.75" customHeight="1">
      <c r="A1" s="69" t="s">
        <v>0</v>
      </c>
      <c r="B1" s="70"/>
      <c r="C1" s="70"/>
      <c r="D1" s="70"/>
      <c r="E1" s="70"/>
    </row>
    <row r="2" spans="1:5" s="2" customFormat="1" ht="27.75" customHeight="1">
      <c r="A2" s="71" t="s">
        <v>1</v>
      </c>
      <c r="B2" s="71"/>
      <c r="C2" s="71"/>
      <c r="D2" s="71"/>
      <c r="E2" s="71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3" t="s">
        <v>4</v>
      </c>
      <c r="B5" s="75" t="s">
        <v>5</v>
      </c>
      <c r="C5" s="75" t="s">
        <v>6</v>
      </c>
      <c r="D5" s="75" t="s">
        <v>7</v>
      </c>
      <c r="E5" s="77"/>
    </row>
    <row r="6" spans="1:5" s="1" customFormat="1" ht="16.5">
      <c r="A6" s="74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407633430</v>
      </c>
      <c r="C7" s="8">
        <f>SUM(C8:C14)</f>
        <v>420568000</v>
      </c>
      <c r="D7" s="9">
        <f aca="true" t="shared" si="0" ref="D7:D47">B7-C7</f>
        <v>-12934570</v>
      </c>
      <c r="E7" s="10">
        <f aca="true" t="shared" si="1" ref="E7:E47">IF(C7=0,0,(D7/C7)*100)</f>
        <v>-3.08</v>
      </c>
    </row>
    <row r="8" spans="1:5" s="16" customFormat="1" ht="13.5" customHeight="1">
      <c r="A8" s="12" t="s">
        <v>11</v>
      </c>
      <c r="B8" s="13">
        <v>405135654</v>
      </c>
      <c r="C8" s="13">
        <v>419768000</v>
      </c>
      <c r="D8" s="14">
        <f t="shared" si="0"/>
        <v>-14632346</v>
      </c>
      <c r="E8" s="15">
        <f t="shared" si="1"/>
        <v>-3.49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1145874</v>
      </c>
      <c r="C12" s="13">
        <v>800000</v>
      </c>
      <c r="D12" s="14">
        <f t="shared" si="0"/>
        <v>345874</v>
      </c>
      <c r="E12" s="15">
        <f t="shared" si="1"/>
        <v>43.23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1351902</v>
      </c>
      <c r="C14" s="13"/>
      <c r="D14" s="14">
        <f t="shared" si="0"/>
        <v>1351902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93935001</v>
      </c>
      <c r="C15" s="8">
        <f>SUM(C16:C45)</f>
        <v>197259000</v>
      </c>
      <c r="D15" s="9">
        <f t="shared" si="0"/>
        <v>-103323999</v>
      </c>
      <c r="E15" s="10">
        <f t="shared" si="1"/>
        <v>-52.38</v>
      </c>
    </row>
    <row r="16" spans="1:5" s="16" customFormat="1" ht="13.5" customHeight="1">
      <c r="A16" s="18" t="s">
        <v>19</v>
      </c>
      <c r="B16" s="13">
        <v>12233478</v>
      </c>
      <c r="C16" s="13">
        <v>96717000</v>
      </c>
      <c r="D16" s="14">
        <f t="shared" si="0"/>
        <v>-84483522</v>
      </c>
      <c r="E16" s="15">
        <f t="shared" si="1"/>
        <v>-87.35</v>
      </c>
    </row>
    <row r="17" spans="1:5" s="16" customFormat="1" ht="13.5" customHeight="1">
      <c r="A17" s="18" t="s">
        <v>20</v>
      </c>
      <c r="B17" s="13">
        <v>2288956</v>
      </c>
      <c r="C17" s="13">
        <v>2345000</v>
      </c>
      <c r="D17" s="14">
        <f t="shared" si="0"/>
        <v>-56044</v>
      </c>
      <c r="E17" s="15">
        <f t="shared" si="1"/>
        <v>-2.39</v>
      </c>
    </row>
    <row r="18" spans="1:5" s="16" customFormat="1" ht="13.5" customHeight="1">
      <c r="A18" s="18" t="s">
        <v>21</v>
      </c>
      <c r="B18" s="13">
        <v>8429393</v>
      </c>
      <c r="C18" s="13">
        <v>7042000</v>
      </c>
      <c r="D18" s="14">
        <f t="shared" si="0"/>
        <v>1387393</v>
      </c>
      <c r="E18" s="15">
        <f t="shared" si="1"/>
        <v>19.7</v>
      </c>
    </row>
    <row r="19" spans="1:5" s="16" customFormat="1" ht="13.5" customHeight="1">
      <c r="A19" s="18" t="s">
        <v>22</v>
      </c>
      <c r="B19" s="13">
        <v>18592945</v>
      </c>
      <c r="C19" s="13">
        <v>27311000</v>
      </c>
      <c r="D19" s="14">
        <f t="shared" si="0"/>
        <v>-8718055</v>
      </c>
      <c r="E19" s="15">
        <f t="shared" si="1"/>
        <v>-31.92</v>
      </c>
    </row>
    <row r="20" spans="1:5" s="16" customFormat="1" ht="13.5" customHeight="1">
      <c r="A20" s="18" t="s">
        <v>23</v>
      </c>
      <c r="B20" s="13">
        <v>1873027</v>
      </c>
      <c r="C20" s="13">
        <v>2662000</v>
      </c>
      <c r="D20" s="14">
        <f t="shared" si="0"/>
        <v>-788973</v>
      </c>
      <c r="E20" s="15">
        <f t="shared" si="1"/>
        <v>-29.64</v>
      </c>
    </row>
    <row r="21" spans="1:5" s="16" customFormat="1" ht="13.5" customHeight="1">
      <c r="A21" s="18" t="s">
        <v>24</v>
      </c>
      <c r="B21" s="13">
        <v>1949284</v>
      </c>
      <c r="C21" s="13">
        <v>5602000</v>
      </c>
      <c r="D21" s="14">
        <f t="shared" si="0"/>
        <v>-3652716</v>
      </c>
      <c r="E21" s="15">
        <f t="shared" si="1"/>
        <v>-65.2</v>
      </c>
    </row>
    <row r="22" spans="1:5" s="16" customFormat="1" ht="13.5" customHeight="1">
      <c r="A22" s="18" t="s">
        <v>25</v>
      </c>
      <c r="B22" s="13">
        <v>19381793</v>
      </c>
      <c r="C22" s="13">
        <v>20634000</v>
      </c>
      <c r="D22" s="14">
        <f t="shared" si="0"/>
        <v>-1252207</v>
      </c>
      <c r="E22" s="15">
        <f t="shared" si="1"/>
        <v>-6.07</v>
      </c>
    </row>
    <row r="23" spans="1:5" s="16" customFormat="1" ht="13.5" customHeight="1">
      <c r="A23" s="18" t="s">
        <v>26</v>
      </c>
      <c r="B23" s="13">
        <v>29083425</v>
      </c>
      <c r="C23" s="13">
        <v>33946000</v>
      </c>
      <c r="D23" s="14">
        <f t="shared" si="0"/>
        <v>-4862575</v>
      </c>
      <c r="E23" s="15">
        <f t="shared" si="1"/>
        <v>-14.32</v>
      </c>
    </row>
    <row r="24" spans="1:5" s="16" customFormat="1" ht="13.5" customHeight="1">
      <c r="A24" s="18" t="s">
        <v>27</v>
      </c>
      <c r="B24" s="13">
        <v>102700</v>
      </c>
      <c r="C24" s="13">
        <v>1000000</v>
      </c>
      <c r="D24" s="14">
        <f t="shared" si="0"/>
        <v>-897300</v>
      </c>
      <c r="E24" s="15">
        <f t="shared" si="1"/>
        <v>-89.73</v>
      </c>
    </row>
    <row r="25" spans="1:5" s="16" customFormat="1" ht="13.5" customHeight="1">
      <c r="A25" s="19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19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19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19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19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19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19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19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19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19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19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19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19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19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19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19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19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19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19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19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19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19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28</v>
      </c>
      <c r="B47" s="8">
        <f>B7-B15</f>
        <v>313698429</v>
      </c>
      <c r="C47" s="8">
        <f>C7-C15</f>
        <v>223309000</v>
      </c>
      <c r="D47" s="9">
        <f t="shared" si="0"/>
        <v>90389429</v>
      </c>
      <c r="E47" s="10">
        <f t="shared" si="1"/>
        <v>40.48</v>
      </c>
    </row>
    <row r="48" spans="1:5" s="11" customFormat="1" ht="19.5" customHeight="1">
      <c r="A48" s="17" t="s">
        <v>29</v>
      </c>
      <c r="B48" s="20">
        <v>106299730</v>
      </c>
      <c r="C48" s="20">
        <v>87822000</v>
      </c>
      <c r="D48" s="9"/>
      <c r="E48" s="10"/>
    </row>
    <row r="49" spans="1:5" s="11" customFormat="1" ht="19.5" customHeight="1" thickBot="1">
      <c r="A49" s="21" t="s">
        <v>30</v>
      </c>
      <c r="B49" s="22">
        <f>B47+B48</f>
        <v>419998159</v>
      </c>
      <c r="C49" s="22">
        <f>C47+C48</f>
        <v>311131000</v>
      </c>
      <c r="D49" s="23"/>
      <c r="E49" s="24"/>
    </row>
    <row r="50" spans="1:5" ht="46.5" customHeight="1">
      <c r="A50" s="67" t="s">
        <v>31</v>
      </c>
      <c r="B50" s="68"/>
      <c r="C50" s="68"/>
      <c r="D50" s="68"/>
      <c r="E50" s="68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/>
  <dimension ref="A1:F36"/>
  <sheetViews>
    <sheetView workbookViewId="0" topLeftCell="A1">
      <selection activeCell="D38" sqref="D38"/>
    </sheetView>
  </sheetViews>
  <sheetFormatPr defaultColWidth="9.00390625" defaultRowHeight="16.5"/>
  <cols>
    <col min="1" max="1" width="17.25390625" style="26" customWidth="1"/>
    <col min="2" max="2" width="18.75390625" style="26" customWidth="1"/>
    <col min="3" max="3" width="8.875" style="26" customWidth="1"/>
    <col min="4" max="4" width="17.125" style="26" customWidth="1"/>
    <col min="5" max="5" width="18.375" style="26" customWidth="1"/>
    <col min="6" max="6" width="8.625" style="26" customWidth="1"/>
    <col min="7" max="16384" width="9.00390625" style="26" customWidth="1"/>
  </cols>
  <sheetData>
    <row r="1" spans="1:6" ht="27.75" customHeight="1">
      <c r="A1" s="78" t="s">
        <v>33</v>
      </c>
      <c r="B1" s="79"/>
      <c r="C1" s="79"/>
      <c r="D1" s="79"/>
      <c r="E1" s="79"/>
      <c r="F1" s="79"/>
    </row>
    <row r="2" spans="1:6" ht="27.75" customHeight="1">
      <c r="A2" s="80" t="s">
        <v>34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27"/>
      <c r="B4" s="27" t="s">
        <v>35</v>
      </c>
      <c r="C4" s="27"/>
      <c r="D4" s="27"/>
      <c r="F4" s="28" t="s">
        <v>36</v>
      </c>
    </row>
    <row r="5" spans="1:6" s="33" customFormat="1" ht="33.75" customHeight="1">
      <c r="A5" s="29" t="s">
        <v>37</v>
      </c>
      <c r="B5" s="30" t="s">
        <v>38</v>
      </c>
      <c r="C5" s="31" t="s">
        <v>32</v>
      </c>
      <c r="D5" s="30" t="s">
        <v>37</v>
      </c>
      <c r="E5" s="30" t="s">
        <v>38</v>
      </c>
      <c r="F5" s="32" t="s">
        <v>32</v>
      </c>
    </row>
    <row r="6" spans="1:6" s="39" customFormat="1" ht="26.25" customHeight="1">
      <c r="A6" s="34" t="s">
        <v>39</v>
      </c>
      <c r="B6" s="35">
        <f>SUM(B7,B14,B19)</f>
        <v>501801306</v>
      </c>
      <c r="C6" s="36">
        <f aca="true" t="shared" si="0" ref="C6:C21">ROUND(IF(B$6&gt;0,(B6/B$6)*100,0),2)</f>
        <v>100</v>
      </c>
      <c r="D6" s="37" t="s">
        <v>40</v>
      </c>
      <c r="E6" s="35">
        <f>SUM(E7,E11)</f>
        <v>81803147</v>
      </c>
      <c r="F6" s="38">
        <f aca="true" t="shared" si="1" ref="F6:F16">ROUND(IF(E$35&gt;0,(E6/E$35)*100,0),2)</f>
        <v>16.3</v>
      </c>
    </row>
    <row r="7" spans="1:6" s="39" customFormat="1" ht="24.75" customHeight="1">
      <c r="A7" s="40" t="s">
        <v>41</v>
      </c>
      <c r="B7" s="35">
        <f>SUM(B8:B13)</f>
        <v>409680561</v>
      </c>
      <c r="C7" s="41">
        <f t="shared" si="0"/>
        <v>81.64</v>
      </c>
      <c r="D7" s="42" t="s">
        <v>42</v>
      </c>
      <c r="E7" s="35">
        <f>SUM(E8:E10)</f>
        <v>8689668</v>
      </c>
      <c r="F7" s="43">
        <f t="shared" si="1"/>
        <v>1.73</v>
      </c>
    </row>
    <row r="8" spans="1:6" s="49" customFormat="1" ht="24.75" customHeight="1">
      <c r="A8" s="44" t="s">
        <v>43</v>
      </c>
      <c r="B8" s="45">
        <v>406414833</v>
      </c>
      <c r="C8" s="46">
        <f t="shared" si="0"/>
        <v>80.99</v>
      </c>
      <c r="D8" s="47" t="s">
        <v>44</v>
      </c>
      <c r="E8" s="45"/>
      <c r="F8" s="48">
        <f t="shared" si="1"/>
        <v>0</v>
      </c>
    </row>
    <row r="9" spans="1:6" s="49" customFormat="1" ht="24.75" customHeight="1">
      <c r="A9" s="44" t="s">
        <v>45</v>
      </c>
      <c r="B9" s="45"/>
      <c r="C9" s="46">
        <f t="shared" si="0"/>
        <v>0</v>
      </c>
      <c r="D9" s="47" t="s">
        <v>46</v>
      </c>
      <c r="E9" s="45">
        <v>8689668</v>
      </c>
      <c r="F9" s="48">
        <f t="shared" si="1"/>
        <v>1.73</v>
      </c>
    </row>
    <row r="10" spans="1:6" s="49" customFormat="1" ht="24.75" customHeight="1">
      <c r="A10" s="44" t="s">
        <v>47</v>
      </c>
      <c r="B10" s="45">
        <v>3265728</v>
      </c>
      <c r="C10" s="46">
        <f t="shared" si="0"/>
        <v>0.65</v>
      </c>
      <c r="D10" s="47" t="s">
        <v>48</v>
      </c>
      <c r="E10" s="45"/>
      <c r="F10" s="48">
        <f t="shared" si="1"/>
        <v>0</v>
      </c>
    </row>
    <row r="11" spans="1:6" s="49" customFormat="1" ht="24.75" customHeight="1">
      <c r="A11" s="44" t="s">
        <v>49</v>
      </c>
      <c r="B11" s="45"/>
      <c r="C11" s="46">
        <f t="shared" si="0"/>
        <v>0</v>
      </c>
      <c r="D11" s="42" t="s">
        <v>50</v>
      </c>
      <c r="E11" s="35">
        <f>SUM(E12)</f>
        <v>73113479</v>
      </c>
      <c r="F11" s="43">
        <f t="shared" si="1"/>
        <v>14.57</v>
      </c>
    </row>
    <row r="12" spans="1:6" s="49" customFormat="1" ht="24.75" customHeight="1">
      <c r="A12" s="44" t="s">
        <v>51</v>
      </c>
      <c r="B12" s="45"/>
      <c r="C12" s="46">
        <f t="shared" si="0"/>
        <v>0</v>
      </c>
      <c r="D12" s="47" t="s">
        <v>52</v>
      </c>
      <c r="E12" s="45">
        <v>73113479</v>
      </c>
      <c r="F12" s="48">
        <f t="shared" si="1"/>
        <v>14.57</v>
      </c>
    </row>
    <row r="13" spans="1:6" s="49" customFormat="1" ht="24.75" customHeight="1">
      <c r="A13" s="44" t="s">
        <v>53</v>
      </c>
      <c r="B13" s="45"/>
      <c r="C13" s="46">
        <f t="shared" si="0"/>
        <v>0</v>
      </c>
      <c r="D13" s="50" t="s">
        <v>54</v>
      </c>
      <c r="E13" s="35">
        <f>SUM(E14)</f>
        <v>419998159</v>
      </c>
      <c r="F13" s="43">
        <f t="shared" si="1"/>
        <v>83.7</v>
      </c>
    </row>
    <row r="14" spans="1:6" s="49" customFormat="1" ht="30.75" customHeight="1">
      <c r="A14" s="51" t="s">
        <v>55</v>
      </c>
      <c r="B14" s="35">
        <f>SUM(B15:B18)</f>
        <v>0</v>
      </c>
      <c r="C14" s="41">
        <f t="shared" si="0"/>
        <v>0</v>
      </c>
      <c r="D14" s="42" t="s">
        <v>56</v>
      </c>
      <c r="E14" s="35">
        <f>SUM(E15:E16)</f>
        <v>419998159</v>
      </c>
      <c r="F14" s="43">
        <f t="shared" si="1"/>
        <v>83.7</v>
      </c>
    </row>
    <row r="15" spans="1:6" s="49" customFormat="1" ht="24.75" customHeight="1">
      <c r="A15" s="44" t="s">
        <v>57</v>
      </c>
      <c r="B15" s="45"/>
      <c r="C15" s="46">
        <f t="shared" si="0"/>
        <v>0</v>
      </c>
      <c r="D15" s="47" t="s">
        <v>58</v>
      </c>
      <c r="E15" s="45">
        <v>419998159</v>
      </c>
      <c r="F15" s="48">
        <f t="shared" si="1"/>
        <v>83.7</v>
      </c>
    </row>
    <row r="16" spans="1:6" s="49" customFormat="1" ht="24.75" customHeight="1">
      <c r="A16" s="44" t="s">
        <v>59</v>
      </c>
      <c r="B16" s="45"/>
      <c r="C16" s="46">
        <f t="shared" si="0"/>
        <v>0</v>
      </c>
      <c r="D16" s="47" t="s">
        <v>60</v>
      </c>
      <c r="E16" s="45"/>
      <c r="F16" s="48">
        <f t="shared" si="1"/>
        <v>0</v>
      </c>
    </row>
    <row r="17" spans="1:6" s="49" customFormat="1" ht="24.75" customHeight="1">
      <c r="A17" s="44" t="s">
        <v>61</v>
      </c>
      <c r="B17" s="45"/>
      <c r="C17" s="46">
        <f t="shared" si="0"/>
        <v>0</v>
      </c>
      <c r="D17" s="52"/>
      <c r="E17" s="53"/>
      <c r="F17" s="43"/>
    </row>
    <row r="18" spans="1:6" s="49" customFormat="1" ht="24.75" customHeight="1">
      <c r="A18" s="44" t="s">
        <v>62</v>
      </c>
      <c r="B18" s="45"/>
      <c r="C18" s="46">
        <f t="shared" si="0"/>
        <v>0</v>
      </c>
      <c r="D18" s="52"/>
      <c r="E18" s="53"/>
      <c r="F18" s="43"/>
    </row>
    <row r="19" spans="1:6" s="49" customFormat="1" ht="24.75" customHeight="1">
      <c r="A19" s="40" t="s">
        <v>63</v>
      </c>
      <c r="B19" s="35">
        <f>SUM(B20:B21)</f>
        <v>92120745</v>
      </c>
      <c r="C19" s="41">
        <f t="shared" si="0"/>
        <v>18.36</v>
      </c>
      <c r="D19" s="52"/>
      <c r="E19" s="53"/>
      <c r="F19" s="43"/>
    </row>
    <row r="20" spans="1:6" s="49" customFormat="1" ht="24.75" customHeight="1">
      <c r="A20" s="44" t="s">
        <v>64</v>
      </c>
      <c r="B20" s="45">
        <v>92120745</v>
      </c>
      <c r="C20" s="46">
        <f t="shared" si="0"/>
        <v>18.36</v>
      </c>
      <c r="D20" s="54"/>
      <c r="E20" s="35"/>
      <c r="F20" s="43"/>
    </row>
    <row r="21" spans="1:6" s="49" customFormat="1" ht="24.75" customHeight="1">
      <c r="A21" s="44" t="s">
        <v>65</v>
      </c>
      <c r="B21" s="45"/>
      <c r="C21" s="46">
        <f t="shared" si="0"/>
        <v>0</v>
      </c>
      <c r="D21" s="54"/>
      <c r="E21" s="35"/>
      <c r="F21" s="43"/>
    </row>
    <row r="22" spans="1:6" s="49" customFormat="1" ht="14.25">
      <c r="A22" s="55"/>
      <c r="B22" s="53"/>
      <c r="C22" s="41"/>
      <c r="D22" s="52"/>
      <c r="E22" s="53"/>
      <c r="F22" s="43"/>
    </row>
    <row r="23" spans="1:6" s="49" customFormat="1" ht="14.25">
      <c r="A23" s="56"/>
      <c r="B23" s="53"/>
      <c r="C23" s="41"/>
      <c r="D23" s="52"/>
      <c r="E23" s="53"/>
      <c r="F23" s="43"/>
    </row>
    <row r="24" spans="1:6" s="49" customFormat="1" ht="14.25">
      <c r="A24" s="56"/>
      <c r="B24" s="53"/>
      <c r="C24" s="41"/>
      <c r="D24" s="54"/>
      <c r="E24" s="35"/>
      <c r="F24" s="43"/>
    </row>
    <row r="25" spans="1:6" s="49" customFormat="1" ht="14.25">
      <c r="A25" s="56"/>
      <c r="B25" s="53"/>
      <c r="C25" s="41"/>
      <c r="D25" s="54"/>
      <c r="E25" s="35"/>
      <c r="F25" s="43"/>
    </row>
    <row r="26" spans="1:6" s="49" customFormat="1" ht="14.25">
      <c r="A26" s="56"/>
      <c r="B26" s="53"/>
      <c r="C26" s="41"/>
      <c r="D26" s="54"/>
      <c r="E26" s="35"/>
      <c r="F26" s="43"/>
    </row>
    <row r="27" spans="1:6" s="49" customFormat="1" ht="14.25">
      <c r="A27" s="56"/>
      <c r="B27" s="53"/>
      <c r="C27" s="41"/>
      <c r="D27" s="54"/>
      <c r="E27" s="35"/>
      <c r="F27" s="43"/>
    </row>
    <row r="28" spans="1:6" s="49" customFormat="1" ht="14.25">
      <c r="A28" s="56"/>
      <c r="B28" s="53"/>
      <c r="C28" s="41"/>
      <c r="D28" s="52"/>
      <c r="E28" s="53"/>
      <c r="F28" s="43"/>
    </row>
    <row r="29" spans="1:6" s="49" customFormat="1" ht="14.25">
      <c r="A29" s="56"/>
      <c r="B29" s="53"/>
      <c r="C29" s="41"/>
      <c r="D29" s="52"/>
      <c r="E29" s="53"/>
      <c r="F29" s="43"/>
    </row>
    <row r="30" spans="1:6" s="49" customFormat="1" ht="14.25">
      <c r="A30" s="56"/>
      <c r="B30" s="53"/>
      <c r="C30" s="41"/>
      <c r="D30" s="52"/>
      <c r="E30" s="53"/>
      <c r="F30" s="43"/>
    </row>
    <row r="31" spans="1:6" s="49" customFormat="1" ht="12" customHeight="1">
      <c r="A31" s="56"/>
      <c r="B31" s="53"/>
      <c r="C31" s="41"/>
      <c r="D31" s="52"/>
      <c r="E31" s="53"/>
      <c r="F31" s="43"/>
    </row>
    <row r="32" spans="1:6" s="49" customFormat="1" ht="12" customHeight="1">
      <c r="A32" s="57"/>
      <c r="B32" s="35"/>
      <c r="C32" s="41"/>
      <c r="D32" s="52"/>
      <c r="E32" s="53"/>
      <c r="F32" s="43"/>
    </row>
    <row r="33" spans="1:6" s="49" customFormat="1" ht="12" customHeight="1">
      <c r="A33" s="56"/>
      <c r="B33" s="53"/>
      <c r="C33" s="41"/>
      <c r="D33" s="52"/>
      <c r="E33" s="53"/>
      <c r="F33" s="43"/>
    </row>
    <row r="34" spans="1:6" s="49" customFormat="1" ht="12" customHeight="1">
      <c r="A34" s="56"/>
      <c r="B34" s="53"/>
      <c r="C34" s="41"/>
      <c r="D34" s="52"/>
      <c r="E34" s="53"/>
      <c r="F34" s="43"/>
    </row>
    <row r="35" spans="1:6" s="49" customFormat="1" ht="21.75" customHeight="1" thickBot="1">
      <c r="A35" s="58" t="s">
        <v>66</v>
      </c>
      <c r="B35" s="59">
        <f>B6</f>
        <v>501801306</v>
      </c>
      <c r="C35" s="59">
        <f>IF(B$6&gt;0,(B35/B$6)*100,0)</f>
        <v>100</v>
      </c>
      <c r="D35" s="60" t="s">
        <v>66</v>
      </c>
      <c r="E35" s="61">
        <f>E6+E13</f>
        <v>501801306</v>
      </c>
      <c r="F35" s="62">
        <f>IF(E$35&gt;0,(E35/E$35)*100,0)</f>
        <v>100</v>
      </c>
    </row>
    <row r="36" spans="1:4" s="49" customFormat="1" ht="19.5" customHeight="1">
      <c r="A36" s="63" t="s">
        <v>67</v>
      </c>
      <c r="B36" s="64"/>
      <c r="C36" s="65"/>
      <c r="D36" s="66"/>
    </row>
    <row r="37" s="49" customFormat="1" ht="14.25"/>
    <row r="38" s="49" customFormat="1" ht="14.25"/>
    <row r="39" s="49" customFormat="1" ht="14.25"/>
    <row r="40" s="49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2009-08-28T02:44:08Z</dcterms:created>
  <dcterms:modified xsi:type="dcterms:W3CDTF">2009-08-31T09:06:18Z</dcterms:modified>
  <cp:category/>
  <cp:version/>
  <cp:contentType/>
  <cp:contentStatus/>
</cp:coreProperties>
</file>