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<sst xmlns="http://schemas.openxmlformats.org/spreadsheetml/2006/main" count="124" uniqueCount="117">
  <si>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</si>
  <si>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</si>
  <si>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</si>
  <si>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</si>
  <si>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榮民醫療作業基金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</si>
  <si>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</si>
  <si>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</si>
  <si>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</si>
  <si>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</si>
  <si>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</si>
  <si>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</si>
  <si>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</si>
  <si>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</si>
  <si>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</si>
  <si>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</si>
  <si>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</si>
  <si>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</si>
  <si>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</si>
  <si>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</si>
  <si>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</si>
  <si>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</si>
  <si>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</si>
  <si>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</si>
  <si>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</si>
  <si>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</si>
  <si>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</si>
  <si>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</si>
  <si>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</si>
  <si>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</si>
  <si>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</si>
  <si>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</si>
  <si>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</si>
  <si>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</si>
  <si>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</si>
  <si>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</si>
  <si>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</si>
  <si>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</si>
  <si>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</si>
  <si>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</si>
  <si>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</si>
  <si>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</si>
  <si>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</si>
  <si>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</si>
  <si>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</si>
  <si>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</si>
  <si>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</si>
  <si>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</si>
  <si>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</si>
  <si>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</si>
  <si>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</si>
  <si>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</si>
  <si>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</si>
  <si>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</si>
  <si>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</si>
  <si>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</si>
  <si>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</si>
  <si>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</si>
  <si>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</si>
  <si>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</si>
  <si>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</si>
  <si>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</si>
  <si>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</si>
  <si>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</si>
  <si>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</si>
  <si>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</si>
  <si>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</si>
  <si>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</si>
  <si>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</si>
  <si>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</si>
  <si>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</si>
  <si>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</si>
  <si>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</si>
  <si>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</si>
  <si>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</si>
  <si>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</si>
  <si>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</si>
  <si>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</si>
  <si>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</si>
  <si>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</si>
  <si>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</si>
  <si>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</si>
  <si>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</si>
  <si>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</si>
  <si>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</si>
  <si>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</si>
  <si>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</si>
  <si>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</si>
  <si>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</si>
  <si>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</si>
  <si>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</si>
  <si>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</si>
  <si>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</si>
  <si>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</si>
  <si>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</si>
  <si>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</si>
  <si>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</si>
  <si>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</si>
  <si>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</si>
  <si>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</si>
  <si>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</si>
  <si>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</si>
  <si>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</si>
  <si>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</si>
  <si>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</si>
  <si>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</si>
  <si>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</si>
  <si>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</si>
  <si>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</si>
  <si>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</si>
  <si>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</si>
  <si>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</si>
  <si>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</si>
  <si>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</si>
  <si>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</si>
  <si>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</si>
  <si>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</si>
  <si>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1,005,954,724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</si>
</sst>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tabSelected="1" workbookViewId="0" topLeftCell="A1">
      <selection activeCell="A1" sqref="A1:IV1638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19193388183</v>
      </c>
      <c r="C7" s="7">
        <f>SUM(C8:C16)</f>
        <v>18842329000</v>
      </c>
      <c r="D7" s="8">
        <f aca="true" t="shared" si="0" ref="D7:D39">B7-C7</f>
        <v>351059183</v>
      </c>
      <c r="E7" s="9">
        <f aca="true" t="shared" si="1" ref="E7:E39">IF(C7=0,0,(D7/C7)*100)</f>
        <v>1.86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>
        <v>17834955227</v>
      </c>
      <c r="C13" s="12">
        <v>16752732000</v>
      </c>
      <c r="D13" s="13">
        <f t="shared" si="0"/>
        <v>1082223227</v>
      </c>
      <c r="E13" s="14">
        <f t="shared" si="1"/>
        <v>6.46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1358432956</v>
      </c>
      <c r="C16" s="12">
        <v>2089597000</v>
      </c>
      <c r="D16" s="13">
        <f t="shared" si="0"/>
        <v>-731164044</v>
      </c>
      <c r="E16" s="14">
        <f t="shared" si="1"/>
        <v>-34.99</v>
      </c>
    </row>
    <row r="17" spans="1:5" s="15" customFormat="1" ht="24.75" customHeight="1">
      <c r="A17" s="16" t="s">
        <v>2</v>
      </c>
      <c r="B17" s="7">
        <f>SUM(B18:B29)</f>
        <v>19700804695</v>
      </c>
      <c r="C17" s="7">
        <f>SUM(C18:C29)</f>
        <v>19421411000</v>
      </c>
      <c r="D17" s="8">
        <f t="shared" si="0"/>
        <v>279393695</v>
      </c>
      <c r="E17" s="9">
        <f t="shared" si="1"/>
        <v>1.44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>
        <v>16854660486</v>
      </c>
      <c r="C23" s="12">
        <v>16605986000</v>
      </c>
      <c r="D23" s="13">
        <f t="shared" si="0"/>
        <v>248674486</v>
      </c>
      <c r="E23" s="14">
        <f t="shared" si="1"/>
        <v>1.5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>
        <v>99752345</v>
      </c>
      <c r="C25" s="12">
        <v>81945000</v>
      </c>
      <c r="D25" s="13">
        <f t="shared" si="0"/>
        <v>17807345</v>
      </c>
      <c r="E25" s="14">
        <f t="shared" si="1"/>
        <v>21.73</v>
      </c>
    </row>
    <row r="26" spans="1:5" s="15" customFormat="1" ht="15.7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5.75" customHeight="1">
      <c r="A27" s="11" t="s">
        <v>31</v>
      </c>
      <c r="B27" s="12">
        <v>1114679895</v>
      </c>
      <c r="C27" s="12">
        <v>1162565000</v>
      </c>
      <c r="D27" s="13">
        <f t="shared" si="0"/>
        <v>-47885105</v>
      </c>
      <c r="E27" s="14">
        <f t="shared" si="1"/>
        <v>-4.12</v>
      </c>
    </row>
    <row r="28" spans="1:5" s="15" customFormat="1" ht="15.75" customHeight="1">
      <c r="A28" s="11" t="s">
        <v>32</v>
      </c>
      <c r="B28" s="12">
        <v>1631711969</v>
      </c>
      <c r="C28" s="12">
        <v>1570915000</v>
      </c>
      <c r="D28" s="13">
        <f t="shared" si="0"/>
        <v>60796969</v>
      </c>
      <c r="E28" s="14">
        <f t="shared" si="1"/>
        <v>3.87</v>
      </c>
    </row>
    <row r="29" spans="1:5" s="15" customFormat="1" ht="15.7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-507416512</v>
      </c>
      <c r="C30" s="7">
        <f>C7-C17</f>
        <v>-579082000</v>
      </c>
      <c r="D30" s="8">
        <f t="shared" si="0"/>
        <v>71665488</v>
      </c>
      <c r="E30" s="9">
        <f t="shared" si="1"/>
        <v>-12.38</v>
      </c>
    </row>
    <row r="31" spans="1:5" s="15" customFormat="1" ht="21.75" customHeight="1">
      <c r="A31" s="16" t="s">
        <v>35</v>
      </c>
      <c r="B31" s="7">
        <f>SUM(B32:B33)</f>
        <v>850801622</v>
      </c>
      <c r="C31" s="7">
        <f>SUM(C32:C33)</f>
        <v>816333000</v>
      </c>
      <c r="D31" s="8">
        <f t="shared" si="0"/>
        <v>34468622</v>
      </c>
      <c r="E31" s="9">
        <f t="shared" si="1"/>
        <v>4.22</v>
      </c>
    </row>
    <row r="32" spans="1:5" s="15" customFormat="1" ht="15.75" customHeight="1">
      <c r="A32" s="11" t="s">
        <v>36</v>
      </c>
      <c r="B32" s="12">
        <v>75333678</v>
      </c>
      <c r="C32" s="12">
        <v>130608000</v>
      </c>
      <c r="D32" s="13">
        <f t="shared" si="0"/>
        <v>-55274322</v>
      </c>
      <c r="E32" s="14">
        <f t="shared" si="1"/>
        <v>-42.32</v>
      </c>
    </row>
    <row r="33" spans="1:5" s="15" customFormat="1" ht="15.75" customHeight="1">
      <c r="A33" s="11" t="s">
        <v>37</v>
      </c>
      <c r="B33" s="12">
        <v>775467944</v>
      </c>
      <c r="C33" s="12">
        <v>685725000</v>
      </c>
      <c r="D33" s="13">
        <f t="shared" si="0"/>
        <v>89742944</v>
      </c>
      <c r="E33" s="14">
        <f t="shared" si="1"/>
        <v>13.09</v>
      </c>
    </row>
    <row r="34" spans="1:5" s="15" customFormat="1" ht="24.75" customHeight="1">
      <c r="A34" s="16" t="s">
        <v>3</v>
      </c>
      <c r="B34" s="7">
        <f>SUM(B35:B36)</f>
        <v>180399057</v>
      </c>
      <c r="C34" s="7">
        <f>SUM(C35:C36)</f>
        <v>116264000</v>
      </c>
      <c r="D34" s="8">
        <f t="shared" si="0"/>
        <v>64135057</v>
      </c>
      <c r="E34" s="9">
        <f t="shared" si="1"/>
        <v>55.16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180399057</v>
      </c>
      <c r="C36" s="12">
        <v>116264000</v>
      </c>
      <c r="D36" s="13">
        <f t="shared" si="0"/>
        <v>64135057</v>
      </c>
      <c r="E36" s="14">
        <f t="shared" si="1"/>
        <v>55.16</v>
      </c>
    </row>
    <row r="37" spans="1:5" s="15" customFormat="1" ht="25.5" customHeight="1">
      <c r="A37" s="16" t="s">
        <v>40</v>
      </c>
      <c r="B37" s="7">
        <f>B31-B34</f>
        <v>670402565</v>
      </c>
      <c r="C37" s="7">
        <f>C31-C34</f>
        <v>700069000</v>
      </c>
      <c r="D37" s="8">
        <f t="shared" si="0"/>
        <v>-29666435</v>
      </c>
      <c r="E37" s="9">
        <f t="shared" si="1"/>
        <v>-4.24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162986053</v>
      </c>
      <c r="C44" s="21">
        <f>C30+C37+C38+C39</f>
        <v>120987000</v>
      </c>
      <c r="D44" s="22">
        <f>B44-C44</f>
        <v>41999053</v>
      </c>
      <c r="E44" s="23">
        <f>IF(C44=0,0,(D44/C44)*100)</f>
        <v>34.71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69916120823</v>
      </c>
      <c r="C6" s="34">
        <f>ROUND(IF(B$6&gt;0,(B6/B$6)*100,0),2)</f>
        <v>100</v>
      </c>
      <c r="D6" s="35" t="s">
        <v>49</v>
      </c>
      <c r="E6" s="34">
        <f>SUM(E7,E13,E17,E21)</f>
        <v>20013216394</v>
      </c>
      <c r="F6" s="36">
        <f aca="true" t="shared" si="0" ref="F6:F11">ROUND(IF(E$47&gt;0,(E6/E$47)*100,0),2)</f>
        <v>28.62</v>
      </c>
    </row>
    <row r="7" spans="1:6" s="37" customFormat="1" ht="15" customHeight="1">
      <c r="A7" s="38" t="s">
        <v>50</v>
      </c>
      <c r="B7" s="39">
        <f>SUM(B8:B13)</f>
        <v>26758926867</v>
      </c>
      <c r="C7" s="39">
        <f>ROUND(IF(B$6&gt;0,(B7/B$6)*100,0),2)</f>
        <v>38.27</v>
      </c>
      <c r="D7" s="40" t="s">
        <v>51</v>
      </c>
      <c r="E7" s="39">
        <f>SUM(E8:E11)</f>
        <v>4646982953</v>
      </c>
      <c r="F7" s="41">
        <f t="shared" si="0"/>
        <v>6.65</v>
      </c>
    </row>
    <row r="8" spans="1:6" s="47" customFormat="1" ht="15" customHeight="1">
      <c r="A8" s="42" t="s">
        <v>52</v>
      </c>
      <c r="B8" s="43">
        <v>17889207715</v>
      </c>
      <c r="C8" s="44">
        <f>ROUND(IF(B$6=0,0,(B8/B$6)*100),2)</f>
        <v>25.59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>
        <v>498600</v>
      </c>
      <c r="C9" s="44">
        <f aca="true" t="shared" si="1" ref="C9:C14">ROUND(IF(B$6&gt;0,(B9/B$6)*100,0),2)</f>
        <v>0</v>
      </c>
      <c r="D9" s="45" t="s">
        <v>55</v>
      </c>
      <c r="E9" s="43">
        <v>4505512252</v>
      </c>
      <c r="F9" s="46">
        <f t="shared" si="0"/>
        <v>6.44</v>
      </c>
    </row>
    <row r="10" spans="1:6" s="47" customFormat="1" ht="15" customHeight="1">
      <c r="A10" s="48" t="s">
        <v>56</v>
      </c>
      <c r="B10" s="43">
        <v>6979558282</v>
      </c>
      <c r="C10" s="44">
        <f t="shared" si="1"/>
        <v>9.98</v>
      </c>
      <c r="D10" s="45" t="s">
        <v>57</v>
      </c>
      <c r="E10" s="43">
        <v>141470701</v>
      </c>
      <c r="F10" s="46">
        <f t="shared" si="0"/>
        <v>0.2</v>
      </c>
    </row>
    <row r="11" spans="1:6" s="47" customFormat="1" ht="15" customHeight="1">
      <c r="A11" s="48" t="s">
        <v>58</v>
      </c>
      <c r="B11" s="43">
        <v>761334500</v>
      </c>
      <c r="C11" s="44">
        <f t="shared" si="1"/>
        <v>1.09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1104856698</v>
      </c>
      <c r="C12" s="44">
        <f t="shared" si="1"/>
        <v>1.58</v>
      </c>
      <c r="D12" s="49"/>
      <c r="E12" s="44"/>
      <c r="F12" s="46"/>
    </row>
    <row r="13" spans="1:6" s="47" customFormat="1" ht="15" customHeight="1">
      <c r="A13" s="48" t="s">
        <v>61</v>
      </c>
      <c r="B13" s="43">
        <v>23471072</v>
      </c>
      <c r="C13" s="44">
        <f t="shared" si="1"/>
        <v>0.03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600721160</v>
      </c>
      <c r="C14" s="39">
        <f t="shared" si="1"/>
        <v>0.86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>
        <v>96000000</v>
      </c>
      <c r="C16" s="44">
        <f aca="true" t="shared" si="2" ref="C16:C43">ROUND(IF(B$6&gt;0,(B16/B$6)*100,0),2)</f>
        <v>0.14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15366233441</v>
      </c>
      <c r="F17" s="41">
        <f>ROUND(IF(E$47&gt;0,(E17/E$47)*100,0),2)</f>
        <v>21.98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15366233441</v>
      </c>
      <c r="F19" s="46">
        <f>ROUND(IF(E$47&gt;0,(E19/E$47)*100,0),2)</f>
        <v>21.98</v>
      </c>
    </row>
    <row r="20" spans="1:6" s="47" customFormat="1" ht="15" customHeight="1">
      <c r="A20" s="48" t="s">
        <v>74</v>
      </c>
      <c r="B20" s="43">
        <v>504721160</v>
      </c>
      <c r="C20" s="44">
        <f t="shared" si="2"/>
        <v>0.72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33238214580</v>
      </c>
      <c r="C21" s="39">
        <f t="shared" si="2"/>
        <v>47.54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13399223771</v>
      </c>
      <c r="C22" s="44">
        <f t="shared" si="2"/>
        <v>19.16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45450251</v>
      </c>
      <c r="C23" s="44">
        <f t="shared" si="2"/>
        <v>0.07</v>
      </c>
      <c r="D23" s="49"/>
      <c r="E23" s="44"/>
      <c r="F23" s="46"/>
    </row>
    <row r="24" spans="1:6" s="47" customFormat="1" ht="15" customHeight="1">
      <c r="A24" s="48" t="s">
        <v>80</v>
      </c>
      <c r="B24" s="43">
        <v>12730737683</v>
      </c>
      <c r="C24" s="44">
        <f t="shared" si="2"/>
        <v>18.21</v>
      </c>
      <c r="D24" s="40"/>
      <c r="E24" s="44"/>
      <c r="F24" s="41"/>
    </row>
    <row r="25" spans="1:6" s="47" customFormat="1" ht="15" customHeight="1">
      <c r="A25" s="48" t="s">
        <v>81</v>
      </c>
      <c r="B25" s="43">
        <v>4307643107</v>
      </c>
      <c r="C25" s="44">
        <f t="shared" si="2"/>
        <v>6.16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126224416</v>
      </c>
      <c r="C26" s="44">
        <f t="shared" si="2"/>
        <v>0.18</v>
      </c>
      <c r="D26" s="52" t="s">
        <v>83</v>
      </c>
      <c r="E26" s="39">
        <f>E27+E30+E34+E38</f>
        <v>49902904429</v>
      </c>
      <c r="F26" s="41">
        <f>ROUND(IF(E$47&gt;0,(E26/E$47)*100,0),2)</f>
        <v>71.38</v>
      </c>
    </row>
    <row r="27" spans="1:6" s="47" customFormat="1" ht="15" customHeight="1">
      <c r="A27" s="48" t="s">
        <v>84</v>
      </c>
      <c r="B27" s="43">
        <v>446000956</v>
      </c>
      <c r="C27" s="44">
        <f t="shared" si="2"/>
        <v>0.64</v>
      </c>
      <c r="D27" s="40" t="s">
        <v>85</v>
      </c>
      <c r="E27" s="53">
        <f>SUM(E28)</f>
        <v>41581727913</v>
      </c>
      <c r="F27" s="41">
        <f>ROUND(IF(E$47&gt;0,(E27/E$47)*100,0),2)</f>
        <v>59.47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41581727913</v>
      </c>
      <c r="F28" s="46">
        <f>ROUND(IF(E$47&gt;0,(E28/E$47)*100,0),2)</f>
        <v>59.47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2182934396</v>
      </c>
      <c r="C30" s="44">
        <f t="shared" si="2"/>
        <v>3.12</v>
      </c>
      <c r="D30" s="40" t="s">
        <v>90</v>
      </c>
      <c r="E30" s="39">
        <f>SUM(E31:E32)</f>
        <v>4093484221</v>
      </c>
      <c r="F30" s="41">
        <f>ROUND(IF(E$47&gt;0,(E30/E$47)*100,0),2)</f>
        <v>5.85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3520977162</v>
      </c>
      <c r="F31" s="46">
        <f>ROUND(IF(E$47&gt;0,(E31/E$47)*100,0),2)</f>
        <v>5.04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572507059</v>
      </c>
      <c r="F32" s="46">
        <f>ROUND(IF(E$47&gt;0,(E32/E$47)*100,0),2)</f>
        <v>0.82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1273114864</v>
      </c>
      <c r="F34" s="41">
        <f>ROUND(IF(E$47&gt;0,(E34/E$47)*100,0),2)</f>
        <v>1.82</v>
      </c>
    </row>
    <row r="35" spans="1:6" s="47" customFormat="1" ht="15" customHeight="1">
      <c r="A35" s="50" t="s">
        <v>98</v>
      </c>
      <c r="B35" s="39">
        <f>SUM(B36)</f>
        <v>195367094</v>
      </c>
      <c r="C35" s="39">
        <f t="shared" si="2"/>
        <v>0.28</v>
      </c>
      <c r="D35" s="45" t="s">
        <v>99</v>
      </c>
      <c r="E35" s="43">
        <v>1273114864</v>
      </c>
      <c r="F35" s="46">
        <f>ROUND(IF(E$47&gt;0,(E35/E$47)*100,0),2)</f>
        <v>1.82</v>
      </c>
    </row>
    <row r="36" spans="1:6" s="47" customFormat="1" ht="15" customHeight="1">
      <c r="A36" s="48" t="s">
        <v>100</v>
      </c>
      <c r="B36" s="43">
        <v>195367094</v>
      </c>
      <c r="C36" s="44">
        <f t="shared" si="2"/>
        <v>0.28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123815654</v>
      </c>
      <c r="C37" s="39">
        <f t="shared" si="2"/>
        <v>0.18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123815654</v>
      </c>
      <c r="C38" s="44">
        <f t="shared" si="2"/>
        <v>0.18</v>
      </c>
      <c r="D38" s="40" t="s">
        <v>104</v>
      </c>
      <c r="E38" s="39">
        <f>SUM(E39:E43)</f>
        <v>2954577431</v>
      </c>
      <c r="F38" s="41">
        <f aca="true" t="shared" si="3" ref="F38:F43">ROUND(IF(E$47&gt;0,(E38/E$47)*100,0),2)</f>
        <v>4.23</v>
      </c>
    </row>
    <row r="39" spans="1:6" s="47" customFormat="1" ht="15" customHeight="1">
      <c r="A39" s="50" t="s">
        <v>105</v>
      </c>
      <c r="B39" s="39">
        <f>SUM(B40:B43)</f>
        <v>8999075468</v>
      </c>
      <c r="C39" s="39">
        <f t="shared" si="2"/>
        <v>12.87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8999075468</v>
      </c>
      <c r="C41" s="44">
        <f t="shared" si="2"/>
        <v>12.87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2954577431</v>
      </c>
      <c r="F43" s="46">
        <f t="shared" si="3"/>
        <v>4.23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69916120823</v>
      </c>
      <c r="C47" s="59">
        <f>IF(B$6&gt;0,(B47/B$6)*100,0)</f>
        <v>100</v>
      </c>
      <c r="D47" s="58" t="s">
        <v>115</v>
      </c>
      <c r="E47" s="59">
        <f>E6+E26</f>
        <v>69916120823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2009-08-28T02:35:47Z</dcterms:created>
  <dcterms:modified xsi:type="dcterms:W3CDTF">2009-08-31T08:49:43Z</dcterms:modified>
  <cp:category/>
  <cp:version/>
  <cp:contentType/>
  <cp:contentStatus/>
</cp:coreProperties>
</file>