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<sst xmlns="http://schemas.openxmlformats.org/spreadsheetml/2006/main" count="124" uniqueCount="117">
  <si>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</si>
  <si>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％</t>
  </si>
  <si>
    <t>業務成本與費用</t>
  </si>
  <si>
    <t>業務外費用</t>
  </si>
  <si>
    <t>農業作業基金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</si>
  <si>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</si>
  <si>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</si>
  <si>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</si>
  <si>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</si>
  <si>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</si>
  <si>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</si>
  <si>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</si>
  <si>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</si>
  <si>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</si>
  <si>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</si>
  <si>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</si>
  <si>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</si>
  <si>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</si>
  <si>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</si>
  <si>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</si>
  <si>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</si>
  <si>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</si>
  <si>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</si>
  <si>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</si>
  <si>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</si>
  <si>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</si>
  <si>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</si>
  <si>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</si>
  <si>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</si>
  <si>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</si>
  <si>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</si>
  <si>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</si>
  <si>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</si>
  <si>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</si>
  <si>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</si>
  <si>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</si>
  <si>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</si>
  <si>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</si>
  <si>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</si>
  <si>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</si>
  <si>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</si>
  <si>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</si>
  <si>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</si>
  <si>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</si>
  <si>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</si>
  <si>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</si>
  <si>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</si>
  <si>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</si>
  <si>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</si>
  <si>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</si>
  <si>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</si>
  <si>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</si>
  <si>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</si>
  <si>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</si>
  <si>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</si>
  <si>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</si>
  <si>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</si>
  <si>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</si>
  <si>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</si>
  <si>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</si>
  <si>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</si>
  <si>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</si>
  <si>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</si>
  <si>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</si>
  <si>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</si>
  <si>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</si>
  <si>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</si>
  <si>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</si>
  <si>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</si>
  <si>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</si>
  <si>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</si>
  <si>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</si>
  <si>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</si>
  <si>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</si>
  <si>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</si>
  <si>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</si>
  <si>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</si>
  <si>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</si>
  <si>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</si>
  <si>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</si>
  <si>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</si>
  <si>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</si>
  <si>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</si>
  <si>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</si>
  <si>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</si>
  <si>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</si>
  <si>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</si>
  <si>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</si>
  <si>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</si>
  <si>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</si>
  <si>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</si>
  <si>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</si>
  <si>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</si>
  <si>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</si>
  <si>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</si>
  <si>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</si>
  <si>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</si>
  <si>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</si>
  <si>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</si>
  <si>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</si>
  <si>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</si>
  <si>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</si>
  <si>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</si>
  <si>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</si>
  <si>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</si>
  <si>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</si>
  <si>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</si>
  <si>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</si>
  <si>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</si>
  <si>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</si>
  <si>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</si>
  <si>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</si>
  <si>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</si>
  <si>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</si>
  <si>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</si>
  <si>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</si>
  <si>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2,400,000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</si>
</sst>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5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4"/>
      <name val="華康楷書體W3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2" fillId="0" borderId="9" xfId="20" applyFont="1" applyBorder="1" applyAlignment="1" applyProtection="1">
      <alignment horizontal="center" vertical="center"/>
      <protection/>
    </xf>
    <xf numFmtId="0" fontId="22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3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3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3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4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3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11</xdr:row>
      <xdr:rowOff>66675</xdr:rowOff>
    </xdr:from>
    <xdr:ext cx="95250" cy="285750"/>
    <xdr:sp>
      <xdr:nvSpPr>
        <xdr:cNvPr id="1" name="TextBox 1"/>
        <xdr:cNvSpPr txBox="1">
          <a:spLocks noChangeArrowheads="1"/>
        </xdr:cNvSpPr>
      </xdr:nvSpPr>
      <xdr:spPr>
        <a:xfrm>
          <a:off x="1762125" y="26193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2" name="TextBox 2"/>
        <xdr:cNvSpPr txBox="1">
          <a:spLocks noChangeArrowheads="1"/>
        </xdr:cNvSpPr>
      </xdr:nvSpPr>
      <xdr:spPr>
        <a:xfrm>
          <a:off x="1762125" y="23526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3" name="TextBox 3"/>
        <xdr:cNvSpPr txBox="1">
          <a:spLocks noChangeArrowheads="1"/>
        </xdr:cNvSpPr>
      </xdr:nvSpPr>
      <xdr:spPr>
        <a:xfrm>
          <a:off x="1762125" y="36195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4" name="TextBox 4"/>
        <xdr:cNvSpPr txBox="1">
          <a:spLocks noChangeArrowheads="1"/>
        </xdr:cNvSpPr>
      </xdr:nvSpPr>
      <xdr:spPr>
        <a:xfrm>
          <a:off x="1762125" y="23145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5" name="TextBox 5"/>
        <xdr:cNvSpPr txBox="1">
          <a:spLocks noChangeArrowheads="1"/>
        </xdr:cNvSpPr>
      </xdr:nvSpPr>
      <xdr:spPr>
        <a:xfrm>
          <a:off x="1762125" y="21621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6" name="TextBox 6"/>
        <xdr:cNvSpPr txBox="1">
          <a:spLocks noChangeArrowheads="1"/>
        </xdr:cNvSpPr>
      </xdr:nvSpPr>
      <xdr:spPr>
        <a:xfrm>
          <a:off x="1762125" y="34671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7" name="TextBox 7"/>
        <xdr:cNvSpPr txBox="1">
          <a:spLocks noChangeArrowheads="1"/>
        </xdr:cNvSpPr>
      </xdr:nvSpPr>
      <xdr:spPr>
        <a:xfrm>
          <a:off x="1762125" y="33528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8" name="TextBox 8"/>
        <xdr:cNvSpPr txBox="1">
          <a:spLocks noChangeArrowheads="1"/>
        </xdr:cNvSpPr>
      </xdr:nvSpPr>
      <xdr:spPr>
        <a:xfrm>
          <a:off x="1762125" y="27622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85750"/>
    <xdr:sp>
      <xdr:nvSpPr>
        <xdr:cNvPr id="9" name="TextBox 9"/>
        <xdr:cNvSpPr txBox="1">
          <a:spLocks noChangeArrowheads="1"/>
        </xdr:cNvSpPr>
      </xdr:nvSpPr>
      <xdr:spPr>
        <a:xfrm>
          <a:off x="1762125" y="26193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10" name="TextBox 10"/>
        <xdr:cNvSpPr txBox="1">
          <a:spLocks noChangeArrowheads="1"/>
        </xdr:cNvSpPr>
      </xdr:nvSpPr>
      <xdr:spPr>
        <a:xfrm>
          <a:off x="1762125" y="23526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11" name="TextBox 11"/>
        <xdr:cNvSpPr txBox="1">
          <a:spLocks noChangeArrowheads="1"/>
        </xdr:cNvSpPr>
      </xdr:nvSpPr>
      <xdr:spPr>
        <a:xfrm>
          <a:off x="1762125" y="36195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12" name="TextBox 12"/>
        <xdr:cNvSpPr txBox="1">
          <a:spLocks noChangeArrowheads="1"/>
        </xdr:cNvSpPr>
      </xdr:nvSpPr>
      <xdr:spPr>
        <a:xfrm>
          <a:off x="1762125" y="23145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13" name="TextBox 13"/>
        <xdr:cNvSpPr txBox="1">
          <a:spLocks noChangeArrowheads="1"/>
        </xdr:cNvSpPr>
      </xdr:nvSpPr>
      <xdr:spPr>
        <a:xfrm>
          <a:off x="1762125" y="21621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14" name="TextBox 14"/>
        <xdr:cNvSpPr txBox="1">
          <a:spLocks noChangeArrowheads="1"/>
        </xdr:cNvSpPr>
      </xdr:nvSpPr>
      <xdr:spPr>
        <a:xfrm>
          <a:off x="1762125" y="34671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15" name="TextBox 15"/>
        <xdr:cNvSpPr txBox="1">
          <a:spLocks noChangeArrowheads="1"/>
        </xdr:cNvSpPr>
      </xdr:nvSpPr>
      <xdr:spPr>
        <a:xfrm>
          <a:off x="1762125" y="33528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16" name="TextBox 16"/>
        <xdr:cNvSpPr txBox="1">
          <a:spLocks noChangeArrowheads="1"/>
        </xdr:cNvSpPr>
      </xdr:nvSpPr>
      <xdr:spPr>
        <a:xfrm>
          <a:off x="1762125" y="27622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85750"/>
    <xdr:sp>
      <xdr:nvSpPr>
        <xdr:cNvPr id="17" name="TextBox 17"/>
        <xdr:cNvSpPr txBox="1">
          <a:spLocks noChangeArrowheads="1"/>
        </xdr:cNvSpPr>
      </xdr:nvSpPr>
      <xdr:spPr>
        <a:xfrm>
          <a:off x="1762125" y="26193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18" name="TextBox 18"/>
        <xdr:cNvSpPr txBox="1">
          <a:spLocks noChangeArrowheads="1"/>
        </xdr:cNvSpPr>
      </xdr:nvSpPr>
      <xdr:spPr>
        <a:xfrm>
          <a:off x="1762125" y="23526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19" name="TextBox 19"/>
        <xdr:cNvSpPr txBox="1">
          <a:spLocks noChangeArrowheads="1"/>
        </xdr:cNvSpPr>
      </xdr:nvSpPr>
      <xdr:spPr>
        <a:xfrm>
          <a:off x="1762125" y="36195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20" name="TextBox 20"/>
        <xdr:cNvSpPr txBox="1">
          <a:spLocks noChangeArrowheads="1"/>
        </xdr:cNvSpPr>
      </xdr:nvSpPr>
      <xdr:spPr>
        <a:xfrm>
          <a:off x="1762125" y="23145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21" name="TextBox 21"/>
        <xdr:cNvSpPr txBox="1">
          <a:spLocks noChangeArrowheads="1"/>
        </xdr:cNvSpPr>
      </xdr:nvSpPr>
      <xdr:spPr>
        <a:xfrm>
          <a:off x="1762125" y="21621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22" name="TextBox 22"/>
        <xdr:cNvSpPr txBox="1">
          <a:spLocks noChangeArrowheads="1"/>
        </xdr:cNvSpPr>
      </xdr:nvSpPr>
      <xdr:spPr>
        <a:xfrm>
          <a:off x="1762125" y="34671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23" name="TextBox 23"/>
        <xdr:cNvSpPr txBox="1">
          <a:spLocks noChangeArrowheads="1"/>
        </xdr:cNvSpPr>
      </xdr:nvSpPr>
      <xdr:spPr>
        <a:xfrm>
          <a:off x="1762125" y="33528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24" name="TextBox 24"/>
        <xdr:cNvSpPr txBox="1">
          <a:spLocks noChangeArrowheads="1"/>
        </xdr:cNvSpPr>
      </xdr:nvSpPr>
      <xdr:spPr>
        <a:xfrm>
          <a:off x="1762125" y="27622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85750"/>
    <xdr:sp>
      <xdr:nvSpPr>
        <xdr:cNvPr id="25" name="TextBox 25"/>
        <xdr:cNvSpPr txBox="1">
          <a:spLocks noChangeArrowheads="1"/>
        </xdr:cNvSpPr>
      </xdr:nvSpPr>
      <xdr:spPr>
        <a:xfrm>
          <a:off x="1762125" y="26193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26" name="TextBox 26"/>
        <xdr:cNvSpPr txBox="1">
          <a:spLocks noChangeArrowheads="1"/>
        </xdr:cNvSpPr>
      </xdr:nvSpPr>
      <xdr:spPr>
        <a:xfrm>
          <a:off x="1762125" y="23526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27" name="TextBox 27"/>
        <xdr:cNvSpPr txBox="1">
          <a:spLocks noChangeArrowheads="1"/>
        </xdr:cNvSpPr>
      </xdr:nvSpPr>
      <xdr:spPr>
        <a:xfrm>
          <a:off x="1762125" y="36195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28" name="TextBox 28"/>
        <xdr:cNvSpPr txBox="1">
          <a:spLocks noChangeArrowheads="1"/>
        </xdr:cNvSpPr>
      </xdr:nvSpPr>
      <xdr:spPr>
        <a:xfrm>
          <a:off x="1762125" y="23145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29" name="TextBox 29"/>
        <xdr:cNvSpPr txBox="1">
          <a:spLocks noChangeArrowheads="1"/>
        </xdr:cNvSpPr>
      </xdr:nvSpPr>
      <xdr:spPr>
        <a:xfrm>
          <a:off x="1762125" y="21621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30" name="TextBox 30"/>
        <xdr:cNvSpPr txBox="1">
          <a:spLocks noChangeArrowheads="1"/>
        </xdr:cNvSpPr>
      </xdr:nvSpPr>
      <xdr:spPr>
        <a:xfrm>
          <a:off x="1762125" y="34671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31" name="TextBox 31"/>
        <xdr:cNvSpPr txBox="1">
          <a:spLocks noChangeArrowheads="1"/>
        </xdr:cNvSpPr>
      </xdr:nvSpPr>
      <xdr:spPr>
        <a:xfrm>
          <a:off x="1762125" y="33528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32" name="TextBox 32"/>
        <xdr:cNvSpPr txBox="1">
          <a:spLocks noChangeArrowheads="1"/>
        </xdr:cNvSpPr>
      </xdr:nvSpPr>
      <xdr:spPr>
        <a:xfrm>
          <a:off x="1762125" y="27622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85750"/>
    <xdr:sp>
      <xdr:nvSpPr>
        <xdr:cNvPr id="33" name="TextBox 33"/>
        <xdr:cNvSpPr txBox="1">
          <a:spLocks noChangeArrowheads="1"/>
        </xdr:cNvSpPr>
      </xdr:nvSpPr>
      <xdr:spPr>
        <a:xfrm>
          <a:off x="1762125" y="26193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34" name="TextBox 34"/>
        <xdr:cNvSpPr txBox="1">
          <a:spLocks noChangeArrowheads="1"/>
        </xdr:cNvSpPr>
      </xdr:nvSpPr>
      <xdr:spPr>
        <a:xfrm>
          <a:off x="1762125" y="23526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35" name="TextBox 35"/>
        <xdr:cNvSpPr txBox="1">
          <a:spLocks noChangeArrowheads="1"/>
        </xdr:cNvSpPr>
      </xdr:nvSpPr>
      <xdr:spPr>
        <a:xfrm>
          <a:off x="1762125" y="36195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36" name="TextBox 36"/>
        <xdr:cNvSpPr txBox="1">
          <a:spLocks noChangeArrowheads="1"/>
        </xdr:cNvSpPr>
      </xdr:nvSpPr>
      <xdr:spPr>
        <a:xfrm>
          <a:off x="1762125" y="23145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37" name="TextBox 37"/>
        <xdr:cNvSpPr txBox="1">
          <a:spLocks noChangeArrowheads="1"/>
        </xdr:cNvSpPr>
      </xdr:nvSpPr>
      <xdr:spPr>
        <a:xfrm>
          <a:off x="1762125" y="21621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38" name="TextBox 38"/>
        <xdr:cNvSpPr txBox="1">
          <a:spLocks noChangeArrowheads="1"/>
        </xdr:cNvSpPr>
      </xdr:nvSpPr>
      <xdr:spPr>
        <a:xfrm>
          <a:off x="1762125" y="34671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39" name="TextBox 39"/>
        <xdr:cNvSpPr txBox="1">
          <a:spLocks noChangeArrowheads="1"/>
        </xdr:cNvSpPr>
      </xdr:nvSpPr>
      <xdr:spPr>
        <a:xfrm>
          <a:off x="1762125" y="33528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40" name="TextBox 40"/>
        <xdr:cNvSpPr txBox="1">
          <a:spLocks noChangeArrowheads="1"/>
        </xdr:cNvSpPr>
      </xdr:nvSpPr>
      <xdr:spPr>
        <a:xfrm>
          <a:off x="1762125" y="27622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85750"/>
    <xdr:sp>
      <xdr:nvSpPr>
        <xdr:cNvPr id="41" name="TextBox 41"/>
        <xdr:cNvSpPr txBox="1">
          <a:spLocks noChangeArrowheads="1"/>
        </xdr:cNvSpPr>
      </xdr:nvSpPr>
      <xdr:spPr>
        <a:xfrm>
          <a:off x="1762125" y="26193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42" name="TextBox 42"/>
        <xdr:cNvSpPr txBox="1">
          <a:spLocks noChangeArrowheads="1"/>
        </xdr:cNvSpPr>
      </xdr:nvSpPr>
      <xdr:spPr>
        <a:xfrm>
          <a:off x="1762125" y="23526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43" name="TextBox 43"/>
        <xdr:cNvSpPr txBox="1">
          <a:spLocks noChangeArrowheads="1"/>
        </xdr:cNvSpPr>
      </xdr:nvSpPr>
      <xdr:spPr>
        <a:xfrm>
          <a:off x="1762125" y="36195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44" name="TextBox 44"/>
        <xdr:cNvSpPr txBox="1">
          <a:spLocks noChangeArrowheads="1"/>
        </xdr:cNvSpPr>
      </xdr:nvSpPr>
      <xdr:spPr>
        <a:xfrm>
          <a:off x="1762125" y="23145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45" name="TextBox 45"/>
        <xdr:cNvSpPr txBox="1">
          <a:spLocks noChangeArrowheads="1"/>
        </xdr:cNvSpPr>
      </xdr:nvSpPr>
      <xdr:spPr>
        <a:xfrm>
          <a:off x="1762125" y="21621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46" name="TextBox 46"/>
        <xdr:cNvSpPr txBox="1">
          <a:spLocks noChangeArrowheads="1"/>
        </xdr:cNvSpPr>
      </xdr:nvSpPr>
      <xdr:spPr>
        <a:xfrm>
          <a:off x="1762125" y="34671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47" name="TextBox 47"/>
        <xdr:cNvSpPr txBox="1">
          <a:spLocks noChangeArrowheads="1"/>
        </xdr:cNvSpPr>
      </xdr:nvSpPr>
      <xdr:spPr>
        <a:xfrm>
          <a:off x="1762125" y="33528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48" name="TextBox 48"/>
        <xdr:cNvSpPr txBox="1">
          <a:spLocks noChangeArrowheads="1"/>
        </xdr:cNvSpPr>
      </xdr:nvSpPr>
      <xdr:spPr>
        <a:xfrm>
          <a:off x="1762125" y="27622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E44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8" sqref="F8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4</v>
      </c>
      <c r="B1" s="72"/>
      <c r="C1" s="72"/>
      <c r="D1" s="72"/>
      <c r="E1" s="72"/>
    </row>
    <row r="2" spans="1:5" s="1" customFormat="1" ht="27.75">
      <c r="A2" s="73" t="s">
        <v>5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4" t="s">
        <v>7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81979284</v>
      </c>
      <c r="C7" s="7">
        <f>SUM(C8:C16)</f>
        <v>78451000</v>
      </c>
      <c r="D7" s="8">
        <f aca="true" t="shared" si="0" ref="D7:D39">B7-C7</f>
        <v>3528284</v>
      </c>
      <c r="E7" s="9">
        <f aca="true" t="shared" si="1" ref="E7:E39">IF(C7=0,0,(D7/C7)*100)</f>
        <v>4.5</v>
      </c>
    </row>
    <row r="8" spans="1:5" s="15" customFormat="1" ht="15.7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5.75" customHeight="1">
      <c r="A9" s="11" t="s">
        <v>14</v>
      </c>
      <c r="B9" s="12">
        <v>65948219</v>
      </c>
      <c r="C9" s="12">
        <v>63959000</v>
      </c>
      <c r="D9" s="13">
        <f t="shared" si="0"/>
        <v>1989219</v>
      </c>
      <c r="E9" s="14">
        <f t="shared" si="1"/>
        <v>3.11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5.7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5.7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>
        <v>16031065</v>
      </c>
      <c r="C16" s="12">
        <v>14492000</v>
      </c>
      <c r="D16" s="13">
        <f t="shared" si="0"/>
        <v>1539065</v>
      </c>
      <c r="E16" s="14">
        <f t="shared" si="1"/>
        <v>10.62</v>
      </c>
    </row>
    <row r="17" spans="1:5" s="15" customFormat="1" ht="24.75" customHeight="1">
      <c r="A17" s="16" t="s">
        <v>2</v>
      </c>
      <c r="B17" s="7">
        <f>SUM(B18:B29)</f>
        <v>79669058</v>
      </c>
      <c r="C17" s="7">
        <f>SUM(C18:C29)</f>
        <v>79977000</v>
      </c>
      <c r="D17" s="8">
        <f t="shared" si="0"/>
        <v>-307942</v>
      </c>
      <c r="E17" s="9">
        <f t="shared" si="1"/>
        <v>-0.39</v>
      </c>
    </row>
    <row r="18" spans="1:5" s="15" customFormat="1" ht="15.7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5.75" customHeight="1">
      <c r="A19" s="11" t="s">
        <v>23</v>
      </c>
      <c r="B19" s="12">
        <v>57398461</v>
      </c>
      <c r="C19" s="12">
        <v>56674000</v>
      </c>
      <c r="D19" s="13">
        <f t="shared" si="0"/>
        <v>724461</v>
      </c>
      <c r="E19" s="14">
        <f t="shared" si="1"/>
        <v>1.28</v>
      </c>
    </row>
    <row r="20" spans="1:5" s="15" customFormat="1" ht="15.7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5.7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5.7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5.7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>
        <v>10832589</v>
      </c>
      <c r="C25" s="12">
        <v>11232000</v>
      </c>
      <c r="D25" s="13">
        <f t="shared" si="0"/>
        <v>-399411</v>
      </c>
      <c r="E25" s="14">
        <f t="shared" si="1"/>
        <v>-3.56</v>
      </c>
    </row>
    <row r="26" spans="1:5" s="15" customFormat="1" ht="15.75" customHeight="1">
      <c r="A26" s="11" t="s">
        <v>30</v>
      </c>
      <c r="B26" s="12">
        <v>7070880</v>
      </c>
      <c r="C26" s="12">
        <v>7908000</v>
      </c>
      <c r="D26" s="13">
        <f t="shared" si="0"/>
        <v>-837120</v>
      </c>
      <c r="E26" s="14">
        <f t="shared" si="1"/>
        <v>-10.59</v>
      </c>
    </row>
    <row r="27" spans="1:5" s="15" customFormat="1" ht="15.75" customHeight="1">
      <c r="A27" s="11" t="s">
        <v>31</v>
      </c>
      <c r="B27" s="12">
        <v>4367128</v>
      </c>
      <c r="C27" s="12">
        <v>4163000</v>
      </c>
      <c r="D27" s="13">
        <f t="shared" si="0"/>
        <v>204128</v>
      </c>
      <c r="E27" s="14">
        <f t="shared" si="1"/>
        <v>4.9</v>
      </c>
    </row>
    <row r="28" spans="1:5" s="15" customFormat="1" ht="15.7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5.7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2310226</v>
      </c>
      <c r="C30" s="7">
        <f>C7-C17</f>
        <v>-1526000</v>
      </c>
      <c r="D30" s="8">
        <f t="shared" si="0"/>
        <v>3836226</v>
      </c>
      <c r="E30" s="9">
        <f t="shared" si="1"/>
        <v>-251.39</v>
      </c>
    </row>
    <row r="31" spans="1:5" s="15" customFormat="1" ht="21.75" customHeight="1">
      <c r="A31" s="16" t="s">
        <v>35</v>
      </c>
      <c r="B31" s="7">
        <f>SUM(B32:B33)</f>
        <v>6633022</v>
      </c>
      <c r="C31" s="7">
        <f>SUM(C32:C33)</f>
        <v>6934000</v>
      </c>
      <c r="D31" s="8">
        <f t="shared" si="0"/>
        <v>-300978</v>
      </c>
      <c r="E31" s="9">
        <f t="shared" si="1"/>
        <v>-4.34</v>
      </c>
    </row>
    <row r="32" spans="1:5" s="15" customFormat="1" ht="15.75" customHeight="1">
      <c r="A32" s="11" t="s">
        <v>36</v>
      </c>
      <c r="B32" s="12">
        <v>5412353</v>
      </c>
      <c r="C32" s="12">
        <v>6563000</v>
      </c>
      <c r="D32" s="13">
        <f t="shared" si="0"/>
        <v>-1150647</v>
      </c>
      <c r="E32" s="14">
        <f t="shared" si="1"/>
        <v>-17.53</v>
      </c>
    </row>
    <row r="33" spans="1:5" s="15" customFormat="1" ht="15.75" customHeight="1">
      <c r="A33" s="11" t="s">
        <v>37</v>
      </c>
      <c r="B33" s="12">
        <v>1220669</v>
      </c>
      <c r="C33" s="12">
        <v>371000</v>
      </c>
      <c r="D33" s="13">
        <f t="shared" si="0"/>
        <v>849669</v>
      </c>
      <c r="E33" s="14">
        <f t="shared" si="1"/>
        <v>229.02</v>
      </c>
    </row>
    <row r="34" spans="1:5" s="15" customFormat="1" ht="24.75" customHeight="1">
      <c r="A34" s="16" t="s">
        <v>3</v>
      </c>
      <c r="B34" s="7">
        <f>SUM(B35:B36)</f>
        <v>1045794</v>
      </c>
      <c r="C34" s="7">
        <f>SUM(C35:C36)</f>
        <v>320000</v>
      </c>
      <c r="D34" s="8">
        <f t="shared" si="0"/>
        <v>725794</v>
      </c>
      <c r="E34" s="9">
        <f t="shared" si="1"/>
        <v>226.81</v>
      </c>
    </row>
    <row r="35" spans="1:5" s="15" customFormat="1" ht="15.7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5.75" customHeight="1">
      <c r="A36" s="11" t="s">
        <v>39</v>
      </c>
      <c r="B36" s="12">
        <v>1045794</v>
      </c>
      <c r="C36" s="12">
        <v>320000</v>
      </c>
      <c r="D36" s="13">
        <f t="shared" si="0"/>
        <v>725794</v>
      </c>
      <c r="E36" s="14">
        <f t="shared" si="1"/>
        <v>226.81</v>
      </c>
    </row>
    <row r="37" spans="1:5" s="15" customFormat="1" ht="25.5" customHeight="1">
      <c r="A37" s="16" t="s">
        <v>40</v>
      </c>
      <c r="B37" s="7">
        <f>B31-B34</f>
        <v>5587228</v>
      </c>
      <c r="C37" s="7">
        <f>C31-C34</f>
        <v>6614000</v>
      </c>
      <c r="D37" s="8">
        <f t="shared" si="0"/>
        <v>-1026772</v>
      </c>
      <c r="E37" s="9">
        <f t="shared" si="1"/>
        <v>-15.52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7897454</v>
      </c>
      <c r="C44" s="21">
        <f>C30+C37+C38+C39</f>
        <v>5088000</v>
      </c>
      <c r="D44" s="22">
        <f>B44-C44</f>
        <v>2809454</v>
      </c>
      <c r="E44" s="23">
        <f>IF(C44=0,0,(D44/C44)*100)</f>
        <v>55.22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F76"/>
  <sheetViews>
    <sheetView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6" sqref="H6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8" t="s">
        <v>4</v>
      </c>
      <c r="B1" s="79"/>
      <c r="C1" s="79"/>
      <c r="D1" s="79"/>
      <c r="E1" s="79"/>
      <c r="F1" s="79"/>
    </row>
    <row r="2" spans="1:6" ht="27" customHeight="1">
      <c r="A2" s="80" t="s">
        <v>45</v>
      </c>
      <c r="B2" s="80"/>
      <c r="C2" s="80"/>
      <c r="D2" s="80"/>
      <c r="E2" s="80"/>
      <c r="F2" s="80"/>
    </row>
    <row r="3" spans="1:5" ht="10.5" customHeight="1">
      <c r="A3" s="77"/>
      <c r="B3" s="77"/>
      <c r="C3" s="77"/>
      <c r="D3" s="77"/>
      <c r="E3" s="77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47</v>
      </c>
      <c r="C5" s="30" t="s">
        <v>1</v>
      </c>
      <c r="D5" s="29" t="s">
        <v>44</v>
      </c>
      <c r="E5" s="29" t="s">
        <v>47</v>
      </c>
      <c r="F5" s="31" t="s">
        <v>1</v>
      </c>
    </row>
    <row r="6" spans="1:6" s="37" customFormat="1" ht="15" customHeight="1">
      <c r="A6" s="33" t="s">
        <v>48</v>
      </c>
      <c r="B6" s="34">
        <f>SUM(B7,B14,B21,B31,B35,B37,B39)</f>
        <v>1286275627.5</v>
      </c>
      <c r="C6" s="34">
        <f>ROUND(IF(B$6&gt;0,(B6/B$6)*100,0),2)</f>
        <v>100</v>
      </c>
      <c r="D6" s="35" t="s">
        <v>49</v>
      </c>
      <c r="E6" s="34">
        <f>SUM(E7,E13,E17,E21)</f>
        <v>12816054</v>
      </c>
      <c r="F6" s="36">
        <f aca="true" t="shared" si="0" ref="F6:F11">ROUND(IF(E$47&gt;0,(E6/E$47)*100,0),2)</f>
        <v>1</v>
      </c>
    </row>
    <row r="7" spans="1:6" s="37" customFormat="1" ht="15" customHeight="1">
      <c r="A7" s="38" t="s">
        <v>50</v>
      </c>
      <c r="B7" s="39">
        <f>SUM(B8:B13)</f>
        <v>882210297</v>
      </c>
      <c r="C7" s="39">
        <f>ROUND(IF(B$6&gt;0,(B7/B$6)*100,0),2)</f>
        <v>68.59</v>
      </c>
      <c r="D7" s="40" t="s">
        <v>51</v>
      </c>
      <c r="E7" s="39">
        <f>SUM(E8:E11)</f>
        <v>3764304</v>
      </c>
      <c r="F7" s="41">
        <f t="shared" si="0"/>
        <v>0.29</v>
      </c>
    </row>
    <row r="8" spans="1:6" s="47" customFormat="1" ht="15" customHeight="1">
      <c r="A8" s="42" t="s">
        <v>52</v>
      </c>
      <c r="B8" s="43">
        <v>760130763</v>
      </c>
      <c r="C8" s="44">
        <f>ROUND(IF(B$6=0,0,(B8/B$6)*100),2)</f>
        <v>59.1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3567289</v>
      </c>
      <c r="F9" s="46">
        <f t="shared" si="0"/>
        <v>0.28</v>
      </c>
    </row>
    <row r="10" spans="1:6" s="47" customFormat="1" ht="15" customHeight="1">
      <c r="A10" s="48" t="s">
        <v>56</v>
      </c>
      <c r="B10" s="43">
        <v>4626163</v>
      </c>
      <c r="C10" s="44">
        <f t="shared" si="1"/>
        <v>0.36</v>
      </c>
      <c r="D10" s="45" t="s">
        <v>57</v>
      </c>
      <c r="E10" s="43">
        <v>197015</v>
      </c>
      <c r="F10" s="46">
        <f t="shared" si="0"/>
        <v>0.02</v>
      </c>
    </row>
    <row r="11" spans="1:6" s="47" customFormat="1" ht="15" customHeight="1">
      <c r="A11" s="48" t="s">
        <v>58</v>
      </c>
      <c r="B11" s="43">
        <v>115406671</v>
      </c>
      <c r="C11" s="44">
        <f t="shared" si="1"/>
        <v>8.97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2046700</v>
      </c>
      <c r="C12" s="44">
        <f t="shared" si="1"/>
        <v>0.16</v>
      </c>
      <c r="D12" s="49"/>
      <c r="E12" s="44"/>
      <c r="F12" s="46"/>
    </row>
    <row r="13" spans="1:6" s="47" customFormat="1" ht="15" customHeight="1">
      <c r="A13" s="48" t="s">
        <v>61</v>
      </c>
      <c r="B13" s="43"/>
      <c r="C13" s="44">
        <f t="shared" si="1"/>
        <v>0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63</v>
      </c>
      <c r="B14" s="39">
        <f>SUM(B16:B20)</f>
        <v>0</v>
      </c>
      <c r="C14" s="39">
        <f t="shared" si="1"/>
        <v>0</v>
      </c>
      <c r="D14" s="45" t="s">
        <v>64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9051750</v>
      </c>
      <c r="F17" s="41">
        <f>ROUND(IF(E$47&gt;0,(E17/E$47)*100,0),2)</f>
        <v>0.7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9051750</v>
      </c>
      <c r="F19" s="46">
        <f>ROUND(IF(E$47&gt;0,(E19/E$47)*100,0),2)</f>
        <v>0.7</v>
      </c>
    </row>
    <row r="20" spans="1:6" s="47" customFormat="1" ht="15" customHeight="1">
      <c r="A20" s="48" t="s">
        <v>74</v>
      </c>
      <c r="B20" s="43"/>
      <c r="C20" s="44">
        <f t="shared" si="2"/>
        <v>0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401435230.5</v>
      </c>
      <c r="C21" s="39">
        <f t="shared" si="2"/>
        <v>31.21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>
        <v>247928297.5</v>
      </c>
      <c r="C22" s="44">
        <f t="shared" si="2"/>
        <v>19.27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12392833</v>
      </c>
      <c r="C23" s="44">
        <f t="shared" si="2"/>
        <v>0.96</v>
      </c>
      <c r="D23" s="49"/>
      <c r="E23" s="44"/>
      <c r="F23" s="46"/>
    </row>
    <row r="24" spans="1:6" s="47" customFormat="1" ht="15" customHeight="1">
      <c r="A24" s="48" t="s">
        <v>80</v>
      </c>
      <c r="B24" s="43">
        <v>113757784</v>
      </c>
      <c r="C24" s="44">
        <f t="shared" si="2"/>
        <v>8.84</v>
      </c>
      <c r="D24" s="40"/>
      <c r="E24" s="44"/>
      <c r="F24" s="41"/>
    </row>
    <row r="25" spans="1:6" s="47" customFormat="1" ht="15" customHeight="1">
      <c r="A25" s="48" t="s">
        <v>81</v>
      </c>
      <c r="B25" s="43">
        <v>21066698</v>
      </c>
      <c r="C25" s="44">
        <f t="shared" si="2"/>
        <v>1.64</v>
      </c>
      <c r="D25" s="49"/>
      <c r="E25" s="44"/>
      <c r="F25" s="46"/>
    </row>
    <row r="26" spans="1:6" s="47" customFormat="1" ht="15" customHeight="1">
      <c r="A26" s="48" t="s">
        <v>82</v>
      </c>
      <c r="B26" s="43">
        <v>4529172</v>
      </c>
      <c r="C26" s="44">
        <f t="shared" si="2"/>
        <v>0.35</v>
      </c>
      <c r="D26" s="52" t="s">
        <v>83</v>
      </c>
      <c r="E26" s="39">
        <f>E27+E30+E34+E38</f>
        <v>1273459573.5</v>
      </c>
      <c r="F26" s="41">
        <f>ROUND(IF(E$47&gt;0,(E26/E$47)*100,0),2)</f>
        <v>99</v>
      </c>
    </row>
    <row r="27" spans="1:6" s="47" customFormat="1" ht="15" customHeight="1">
      <c r="A27" s="48" t="s">
        <v>84</v>
      </c>
      <c r="B27" s="43">
        <v>1760446</v>
      </c>
      <c r="C27" s="44">
        <f t="shared" si="2"/>
        <v>0.14</v>
      </c>
      <c r="D27" s="40" t="s">
        <v>85</v>
      </c>
      <c r="E27" s="53">
        <f>SUM(E28)</f>
        <v>71842984.34</v>
      </c>
      <c r="F27" s="41">
        <f>ROUND(IF(E$47&gt;0,(E27/E$47)*100,0),2)</f>
        <v>5.59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71842984.34</v>
      </c>
      <c r="F28" s="46">
        <f>ROUND(IF(E$47&gt;0,(E28/E$47)*100,0),2)</f>
        <v>5.59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/>
      <c r="C30" s="44">
        <f t="shared" si="2"/>
        <v>0</v>
      </c>
      <c r="D30" s="40" t="s">
        <v>90</v>
      </c>
      <c r="E30" s="39">
        <f>SUM(E31:E32)</f>
        <v>967387533.24</v>
      </c>
      <c r="F30" s="41">
        <f>ROUND(IF(E$47&gt;0,(E30/E$47)*100,0),2)</f>
        <v>75.21</v>
      </c>
    </row>
    <row r="31" spans="1:6" s="47" customFormat="1" ht="15" customHeight="1">
      <c r="A31" s="50" t="s">
        <v>91</v>
      </c>
      <c r="B31" s="39">
        <f>SUM(B32:B34)</f>
        <v>2032750</v>
      </c>
      <c r="C31" s="39">
        <f t="shared" si="2"/>
        <v>0.16</v>
      </c>
      <c r="D31" s="45" t="s">
        <v>92</v>
      </c>
      <c r="E31" s="43">
        <v>325910731.82</v>
      </c>
      <c r="F31" s="46">
        <f>ROUND(IF(E$47&gt;0,(E31/E$47)*100,0),2)</f>
        <v>25.34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>
        <v>641476801.42</v>
      </c>
      <c r="F32" s="46">
        <f>ROUND(IF(E$47&gt;0,(E32/E$47)*100,0),2)</f>
        <v>49.87</v>
      </c>
    </row>
    <row r="33" spans="1:6" s="47" customFormat="1" ht="15" customHeight="1">
      <c r="A33" s="48" t="s">
        <v>95</v>
      </c>
      <c r="B33" s="43">
        <v>2032750</v>
      </c>
      <c r="C33" s="44">
        <f t="shared" si="2"/>
        <v>0.16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234229055.92</v>
      </c>
      <c r="F34" s="41">
        <f>ROUND(IF(E$47&gt;0,(E34/E$47)*100,0),2)</f>
        <v>18.21</v>
      </c>
    </row>
    <row r="35" spans="1:6" s="47" customFormat="1" ht="15" customHeight="1">
      <c r="A35" s="50" t="s">
        <v>98</v>
      </c>
      <c r="B35" s="39">
        <f>SUM(B36)</f>
        <v>574800</v>
      </c>
      <c r="C35" s="39">
        <f t="shared" si="2"/>
        <v>0.04</v>
      </c>
      <c r="D35" s="45" t="s">
        <v>99</v>
      </c>
      <c r="E35" s="43">
        <v>234229055.92</v>
      </c>
      <c r="F35" s="46">
        <f>ROUND(IF(E$47&gt;0,(E35/E$47)*100,0),2)</f>
        <v>18.21</v>
      </c>
    </row>
    <row r="36" spans="1:6" s="47" customFormat="1" ht="15" customHeight="1">
      <c r="A36" s="48" t="s">
        <v>100</v>
      </c>
      <c r="B36" s="43">
        <v>574800</v>
      </c>
      <c r="C36" s="44">
        <f t="shared" si="2"/>
        <v>0.04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/>
      <c r="C38" s="44">
        <f t="shared" si="2"/>
        <v>0</v>
      </c>
      <c r="D38" s="40" t="s">
        <v>104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105</v>
      </c>
      <c r="B39" s="39">
        <f>SUM(B40:B43)</f>
        <v>22550</v>
      </c>
      <c r="C39" s="39">
        <f t="shared" si="2"/>
        <v>0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22550</v>
      </c>
      <c r="C41" s="44">
        <f t="shared" si="2"/>
        <v>0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/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1286275627.5</v>
      </c>
      <c r="C47" s="59">
        <f>IF(B$6&gt;0,(B47/B$6)*100,0)</f>
        <v>100</v>
      </c>
      <c r="D47" s="58" t="s">
        <v>115</v>
      </c>
      <c r="E47" s="59">
        <f>E6+E26</f>
        <v>1286275627.5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2009-08-28T02:35:56Z</dcterms:created>
  <dcterms:modified xsi:type="dcterms:W3CDTF">2009-08-31T08:50:24Z</dcterms:modified>
  <cp:category/>
  <cp:version/>
  <cp:contentType/>
  <cp:contentStatus/>
</cp:coreProperties>
</file>