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<sst xmlns="http://schemas.openxmlformats.org/spreadsheetml/2006/main" count="124" uniqueCount="117">
  <si>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</si>
  <si>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</si>
  <si>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</si>
  <si>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</si>
  <si>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醫療藥品基金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</si>
  <si>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</si>
  <si>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</si>
  <si>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</si>
  <si>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</si>
  <si>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</si>
  <si>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</si>
  <si>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</si>
  <si>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</si>
  <si>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</si>
  <si>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</si>
  <si>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</si>
  <si>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</si>
  <si>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</si>
  <si>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</si>
  <si>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</si>
  <si>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</si>
  <si>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</si>
  <si>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</si>
  <si>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</si>
  <si>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</si>
  <si>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</si>
  <si>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</si>
  <si>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</si>
  <si>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</si>
  <si>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</si>
  <si>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</si>
  <si>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</si>
  <si>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</si>
  <si>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</si>
  <si>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</si>
  <si>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</si>
  <si>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</si>
  <si>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</si>
  <si>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</si>
  <si>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</si>
  <si>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</si>
  <si>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</si>
  <si>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</si>
  <si>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</si>
  <si>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</si>
  <si>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</si>
  <si>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</si>
  <si>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</si>
  <si>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</si>
  <si>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</si>
  <si>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</si>
  <si>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</si>
  <si>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</si>
  <si>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</si>
  <si>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</si>
  <si>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</si>
  <si>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</si>
  <si>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</si>
  <si>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</si>
  <si>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</si>
  <si>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</si>
  <si>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</si>
  <si>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</si>
  <si>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</si>
  <si>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</si>
  <si>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</si>
  <si>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</si>
  <si>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</si>
  <si>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</si>
  <si>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</si>
  <si>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</si>
  <si>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</si>
  <si>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</si>
  <si>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</si>
  <si>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</si>
  <si>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</si>
  <si>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</si>
  <si>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</si>
  <si>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</si>
  <si>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</si>
  <si>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</si>
  <si>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</si>
  <si>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</si>
  <si>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</si>
  <si>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</si>
  <si>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</si>
  <si>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</si>
  <si>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</si>
  <si>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</si>
  <si>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</si>
  <si>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</si>
  <si>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</si>
  <si>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</si>
  <si>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</si>
  <si>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</si>
  <si>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</si>
  <si>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</si>
  <si>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</si>
  <si>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</si>
  <si>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</si>
  <si>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</si>
  <si>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</si>
  <si>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</si>
  <si>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</si>
  <si>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</si>
  <si>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</si>
  <si>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</si>
  <si>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</si>
  <si>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</si>
  <si>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</si>
  <si>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</si>
  <si>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</si>
  <si>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</si>
  <si>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</si>
  <si>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</si>
  <si>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</si>
  <si>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184,981,006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</si>
</sst>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E44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4" t="s">
        <v>7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13007260853</v>
      </c>
      <c r="C7" s="7">
        <f>SUM(C8:C16)</f>
        <v>13164843000</v>
      </c>
      <c r="D7" s="8">
        <f aca="true" t="shared" si="0" ref="D7:D39">B7-C7</f>
        <v>-157582147</v>
      </c>
      <c r="E7" s="9">
        <f aca="true" t="shared" si="1" ref="E7:E39">IF(C7=0,0,(D7/C7)*100)</f>
        <v>-1.2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>
        <v>10872999698</v>
      </c>
      <c r="C13" s="12">
        <v>10732980000</v>
      </c>
      <c r="D13" s="13">
        <f t="shared" si="0"/>
        <v>140019698</v>
      </c>
      <c r="E13" s="14">
        <f t="shared" si="1"/>
        <v>1.3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2134261155</v>
      </c>
      <c r="C16" s="12">
        <v>2431863000</v>
      </c>
      <c r="D16" s="13">
        <f t="shared" si="0"/>
        <v>-297601845</v>
      </c>
      <c r="E16" s="14">
        <f t="shared" si="1"/>
        <v>-12.24</v>
      </c>
    </row>
    <row r="17" spans="1:5" s="15" customFormat="1" ht="24.75" customHeight="1">
      <c r="A17" s="16" t="s">
        <v>2</v>
      </c>
      <c r="B17" s="7">
        <f>SUM(B18:B29)</f>
        <v>12803213870.71</v>
      </c>
      <c r="C17" s="7">
        <f>SUM(C18:C29)</f>
        <v>12951148000</v>
      </c>
      <c r="D17" s="8">
        <f t="shared" si="0"/>
        <v>-147934129.29</v>
      </c>
      <c r="E17" s="9">
        <f t="shared" si="1"/>
        <v>-1.14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>
        <v>11267774955.39</v>
      </c>
      <c r="C23" s="12">
        <v>11335831000</v>
      </c>
      <c r="D23" s="13">
        <f t="shared" si="0"/>
        <v>-68056044.61</v>
      </c>
      <c r="E23" s="14">
        <f t="shared" si="1"/>
        <v>-0.6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>
        <v>15070227</v>
      </c>
      <c r="C25" s="12">
        <v>18726000</v>
      </c>
      <c r="D25" s="13">
        <f t="shared" si="0"/>
        <v>-3655773</v>
      </c>
      <c r="E25" s="14">
        <f t="shared" si="1"/>
        <v>-19.52</v>
      </c>
    </row>
    <row r="26" spans="1:5" s="15" customFormat="1" ht="15.7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5.75" customHeight="1">
      <c r="A27" s="11" t="s">
        <v>31</v>
      </c>
      <c r="B27" s="12">
        <v>1056608776.67</v>
      </c>
      <c r="C27" s="12">
        <v>1041394000</v>
      </c>
      <c r="D27" s="13">
        <f t="shared" si="0"/>
        <v>15214776.67</v>
      </c>
      <c r="E27" s="14">
        <f t="shared" si="1"/>
        <v>1.46</v>
      </c>
    </row>
    <row r="28" spans="1:5" s="15" customFormat="1" ht="15.75" customHeight="1">
      <c r="A28" s="11" t="s">
        <v>32</v>
      </c>
      <c r="B28" s="12">
        <v>225976995</v>
      </c>
      <c r="C28" s="12">
        <v>297587000</v>
      </c>
      <c r="D28" s="13">
        <f t="shared" si="0"/>
        <v>-71610005</v>
      </c>
      <c r="E28" s="14">
        <f t="shared" si="1"/>
        <v>-24.06</v>
      </c>
    </row>
    <row r="29" spans="1:5" s="15" customFormat="1" ht="15.75" customHeight="1">
      <c r="A29" s="11" t="s">
        <v>33</v>
      </c>
      <c r="B29" s="12">
        <v>237782916.65</v>
      </c>
      <c r="C29" s="12">
        <v>257610000</v>
      </c>
      <c r="D29" s="13">
        <f t="shared" si="0"/>
        <v>-19827083.35</v>
      </c>
      <c r="E29" s="14">
        <f t="shared" si="1"/>
        <v>-7.7</v>
      </c>
    </row>
    <row r="30" spans="1:5" s="15" customFormat="1" ht="24.75" customHeight="1">
      <c r="A30" s="16" t="s">
        <v>34</v>
      </c>
      <c r="B30" s="7">
        <f>B7-B17</f>
        <v>204046982.29</v>
      </c>
      <c r="C30" s="7">
        <f>C7-C17</f>
        <v>213695000</v>
      </c>
      <c r="D30" s="8">
        <f t="shared" si="0"/>
        <v>-9648017.71</v>
      </c>
      <c r="E30" s="9">
        <f t="shared" si="1"/>
        <v>-4.51</v>
      </c>
    </row>
    <row r="31" spans="1:5" s="15" customFormat="1" ht="21.75" customHeight="1">
      <c r="A31" s="16" t="s">
        <v>35</v>
      </c>
      <c r="B31" s="7">
        <f>SUM(B32:B33)</f>
        <v>547021024.4</v>
      </c>
      <c r="C31" s="7">
        <f>SUM(C32:C33)</f>
        <v>213224000</v>
      </c>
      <c r="D31" s="8">
        <f t="shared" si="0"/>
        <v>333797024.4</v>
      </c>
      <c r="E31" s="9">
        <f t="shared" si="1"/>
        <v>156.55</v>
      </c>
    </row>
    <row r="32" spans="1:5" s="15" customFormat="1" ht="15.75" customHeight="1">
      <c r="A32" s="11" t="s">
        <v>36</v>
      </c>
      <c r="B32" s="12">
        <v>61812331.39</v>
      </c>
      <c r="C32" s="12">
        <v>78381000</v>
      </c>
      <c r="D32" s="13">
        <f t="shared" si="0"/>
        <v>-16568668.61</v>
      </c>
      <c r="E32" s="14">
        <f t="shared" si="1"/>
        <v>-21.14</v>
      </c>
    </row>
    <row r="33" spans="1:5" s="15" customFormat="1" ht="15.75" customHeight="1">
      <c r="A33" s="11" t="s">
        <v>37</v>
      </c>
      <c r="B33" s="12">
        <v>485208693.01</v>
      </c>
      <c r="C33" s="12">
        <v>134843000</v>
      </c>
      <c r="D33" s="13">
        <f t="shared" si="0"/>
        <v>350365693.01</v>
      </c>
      <c r="E33" s="14">
        <f t="shared" si="1"/>
        <v>259.83</v>
      </c>
    </row>
    <row r="34" spans="1:5" s="15" customFormat="1" ht="24.75" customHeight="1">
      <c r="A34" s="16" t="s">
        <v>3</v>
      </c>
      <c r="B34" s="7">
        <f>SUM(B35:B36)</f>
        <v>346585848.7</v>
      </c>
      <c r="C34" s="7">
        <f>SUM(C35:C36)</f>
        <v>149470000</v>
      </c>
      <c r="D34" s="8">
        <f t="shared" si="0"/>
        <v>197115848.7</v>
      </c>
      <c r="E34" s="9">
        <f t="shared" si="1"/>
        <v>131.88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346585848.7</v>
      </c>
      <c r="C36" s="12">
        <v>149470000</v>
      </c>
      <c r="D36" s="13">
        <f t="shared" si="0"/>
        <v>197115848.7</v>
      </c>
      <c r="E36" s="14">
        <f t="shared" si="1"/>
        <v>131.88</v>
      </c>
    </row>
    <row r="37" spans="1:5" s="15" customFormat="1" ht="25.5" customHeight="1">
      <c r="A37" s="16" t="s">
        <v>40</v>
      </c>
      <c r="B37" s="7">
        <f>B31-B34</f>
        <v>200435175.7</v>
      </c>
      <c r="C37" s="7">
        <f>C31-C34</f>
        <v>63754000</v>
      </c>
      <c r="D37" s="8">
        <f t="shared" si="0"/>
        <v>136681175.7</v>
      </c>
      <c r="E37" s="9">
        <f t="shared" si="1"/>
        <v>214.39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404482157.99</v>
      </c>
      <c r="C44" s="21">
        <f>C30+C37+C38+C39</f>
        <v>277449000</v>
      </c>
      <c r="D44" s="22">
        <f>B44-C44</f>
        <v>127033157.99</v>
      </c>
      <c r="E44" s="23">
        <f>IF(C44=0,0,(D44/C44)*100)</f>
        <v>45.79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55157233220.95</v>
      </c>
      <c r="C6" s="34">
        <f>ROUND(IF(B$6&gt;0,(B6/B$6)*100,0),2)</f>
        <v>100</v>
      </c>
      <c r="D6" s="35" t="s">
        <v>49</v>
      </c>
      <c r="E6" s="34">
        <f>SUM(E7,E13,E17,E21)</f>
        <v>28748479323.5</v>
      </c>
      <c r="F6" s="36">
        <f aca="true" t="shared" si="0" ref="F6:F11">ROUND(IF(E$47&gt;0,(E6/E$47)*100,0),2)</f>
        <v>52.12</v>
      </c>
    </row>
    <row r="7" spans="1:6" s="37" customFormat="1" ht="15" customHeight="1">
      <c r="A7" s="38" t="s">
        <v>50</v>
      </c>
      <c r="B7" s="39">
        <f>SUM(B8:B13)</f>
        <v>26479032250.95</v>
      </c>
      <c r="C7" s="39">
        <f>ROUND(IF(B$6&gt;0,(B7/B$6)*100,0),2)</f>
        <v>48.01</v>
      </c>
      <c r="D7" s="40" t="s">
        <v>51</v>
      </c>
      <c r="E7" s="39">
        <f>SUM(E8:E11)</f>
        <v>6963835396.5</v>
      </c>
      <c r="F7" s="41">
        <f t="shared" si="0"/>
        <v>12.63</v>
      </c>
    </row>
    <row r="8" spans="1:6" s="47" customFormat="1" ht="15" customHeight="1">
      <c r="A8" s="42" t="s">
        <v>52</v>
      </c>
      <c r="B8" s="43">
        <v>22784457064.55</v>
      </c>
      <c r="C8" s="44">
        <f>ROUND(IF(B$6=0,0,(B8/B$6)*100),2)</f>
        <v>41.31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>
        <v>875800</v>
      </c>
      <c r="C9" s="44">
        <f aca="true" t="shared" si="1" ref="C9:C14">ROUND(IF(B$6&gt;0,(B9/B$6)*100,0),2)</f>
        <v>0</v>
      </c>
      <c r="D9" s="45" t="s">
        <v>55</v>
      </c>
      <c r="E9" s="43">
        <v>6902668351.5</v>
      </c>
      <c r="F9" s="46">
        <f t="shared" si="0"/>
        <v>12.51</v>
      </c>
    </row>
    <row r="10" spans="1:6" s="47" customFormat="1" ht="15" customHeight="1">
      <c r="A10" s="48" t="s">
        <v>56</v>
      </c>
      <c r="B10" s="43">
        <v>2084806691</v>
      </c>
      <c r="C10" s="44">
        <f t="shared" si="1"/>
        <v>3.78</v>
      </c>
      <c r="D10" s="45" t="s">
        <v>57</v>
      </c>
      <c r="E10" s="43">
        <v>61167045</v>
      </c>
      <c r="F10" s="46">
        <f t="shared" si="0"/>
        <v>0.11</v>
      </c>
    </row>
    <row r="11" spans="1:6" s="47" customFormat="1" ht="15" customHeight="1">
      <c r="A11" s="48" t="s">
        <v>58</v>
      </c>
      <c r="B11" s="43">
        <v>289246070.96</v>
      </c>
      <c r="C11" s="44">
        <f t="shared" si="1"/>
        <v>0.52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1303402592.44</v>
      </c>
      <c r="C12" s="44">
        <f t="shared" si="1"/>
        <v>2.36</v>
      </c>
      <c r="D12" s="49"/>
      <c r="E12" s="44"/>
      <c r="F12" s="46"/>
    </row>
    <row r="13" spans="1:6" s="47" customFormat="1" ht="15" customHeight="1">
      <c r="A13" s="48" t="s">
        <v>61</v>
      </c>
      <c r="B13" s="43">
        <v>16244032</v>
      </c>
      <c r="C13" s="44">
        <f t="shared" si="1"/>
        <v>0.03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142117861</v>
      </c>
      <c r="C14" s="39">
        <f t="shared" si="1"/>
        <v>0.26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21526841725</v>
      </c>
      <c r="F17" s="41">
        <f>ROUND(IF(E$47&gt;0,(E17/E$47)*100,0),2)</f>
        <v>39.03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21526841725</v>
      </c>
      <c r="F19" s="46">
        <f>ROUND(IF(E$47&gt;0,(E19/E$47)*100,0),2)</f>
        <v>39.03</v>
      </c>
    </row>
    <row r="20" spans="1:6" s="47" customFormat="1" ht="15" customHeight="1">
      <c r="A20" s="48" t="s">
        <v>74</v>
      </c>
      <c r="B20" s="43">
        <v>142117861</v>
      </c>
      <c r="C20" s="44">
        <f t="shared" si="2"/>
        <v>0.26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10582893178</v>
      </c>
      <c r="C21" s="39">
        <f t="shared" si="2"/>
        <v>19.19</v>
      </c>
      <c r="D21" s="40" t="s">
        <v>76</v>
      </c>
      <c r="E21" s="39">
        <f>SUM(E22)</f>
        <v>257802202</v>
      </c>
      <c r="F21" s="41">
        <f>ROUND(IF(E$47&gt;0,(E21/E$47)*100,0),2)</f>
        <v>0.47</v>
      </c>
    </row>
    <row r="22" spans="1:6" s="47" customFormat="1" ht="15" customHeight="1">
      <c r="A22" s="48" t="s">
        <v>77</v>
      </c>
      <c r="B22" s="43">
        <v>3124326422</v>
      </c>
      <c r="C22" s="44">
        <f t="shared" si="2"/>
        <v>5.66</v>
      </c>
      <c r="D22" s="45" t="s">
        <v>78</v>
      </c>
      <c r="E22" s="43">
        <v>257802202</v>
      </c>
      <c r="F22" s="46">
        <f>ROUND(IF(E$47&gt;0,(E22/E$47)*100,0),2)</f>
        <v>0.47</v>
      </c>
    </row>
    <row r="23" spans="1:6" s="47" customFormat="1" ht="15" customHeight="1">
      <c r="A23" s="48" t="s">
        <v>79</v>
      </c>
      <c r="B23" s="43">
        <v>19425799</v>
      </c>
      <c r="C23" s="44">
        <f t="shared" si="2"/>
        <v>0.04</v>
      </c>
      <c r="D23" s="49"/>
      <c r="E23" s="44"/>
      <c r="F23" s="46"/>
    </row>
    <row r="24" spans="1:6" s="47" customFormat="1" ht="15" customHeight="1">
      <c r="A24" s="48" t="s">
        <v>80</v>
      </c>
      <c r="B24" s="43">
        <v>4792920322</v>
      </c>
      <c r="C24" s="44">
        <f t="shared" si="2"/>
        <v>8.69</v>
      </c>
      <c r="D24" s="40"/>
      <c r="E24" s="44"/>
      <c r="F24" s="41"/>
    </row>
    <row r="25" spans="1:6" s="47" customFormat="1" ht="15" customHeight="1">
      <c r="A25" s="48" t="s">
        <v>81</v>
      </c>
      <c r="B25" s="43">
        <v>1974131861</v>
      </c>
      <c r="C25" s="44">
        <f t="shared" si="2"/>
        <v>3.58</v>
      </c>
      <c r="D25" s="49"/>
      <c r="E25" s="44"/>
      <c r="F25" s="46"/>
    </row>
    <row r="26" spans="1:6" s="47" customFormat="1" ht="15" customHeight="1">
      <c r="A26" s="48" t="s">
        <v>82</v>
      </c>
      <c r="B26" s="43">
        <v>81392100</v>
      </c>
      <c r="C26" s="44">
        <f t="shared" si="2"/>
        <v>0.15</v>
      </c>
      <c r="D26" s="52" t="s">
        <v>83</v>
      </c>
      <c r="E26" s="39">
        <f>E27+E30+E34+E38</f>
        <v>26408753897.45</v>
      </c>
      <c r="F26" s="41">
        <f>ROUND(IF(E$47&gt;0,(E26/E$47)*100,0),2)</f>
        <v>47.88</v>
      </c>
    </row>
    <row r="27" spans="1:6" s="47" customFormat="1" ht="15" customHeight="1">
      <c r="A27" s="48" t="s">
        <v>84</v>
      </c>
      <c r="B27" s="43">
        <v>230474556</v>
      </c>
      <c r="C27" s="44">
        <f t="shared" si="2"/>
        <v>0.42</v>
      </c>
      <c r="D27" s="40" t="s">
        <v>85</v>
      </c>
      <c r="E27" s="53">
        <f>SUM(E28)</f>
        <v>13984968325.66</v>
      </c>
      <c r="F27" s="41">
        <f>ROUND(IF(E$47&gt;0,(E27/E$47)*100,0),2)</f>
        <v>25.35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13984968325.66</v>
      </c>
      <c r="F28" s="46">
        <f>ROUND(IF(E$47&gt;0,(E28/E$47)*100,0),2)</f>
        <v>25.35</v>
      </c>
    </row>
    <row r="29" spans="1:6" s="47" customFormat="1" ht="15" customHeight="1">
      <c r="A29" s="48" t="s">
        <v>88</v>
      </c>
      <c r="B29" s="43">
        <v>941190</v>
      </c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359280928</v>
      </c>
      <c r="C30" s="44">
        <f t="shared" si="2"/>
        <v>0.65</v>
      </c>
      <c r="D30" s="40" t="s">
        <v>90</v>
      </c>
      <c r="E30" s="39">
        <f>SUM(E31:E32)</f>
        <v>4817855350.7</v>
      </c>
      <c r="F30" s="41">
        <f>ROUND(IF(E$47&gt;0,(E30/E$47)*100,0),2)</f>
        <v>8.73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3504111666.92</v>
      </c>
      <c r="F31" s="46">
        <f>ROUND(IF(E$47&gt;0,(E31/E$47)*100,0),2)</f>
        <v>6.35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1313743683.78</v>
      </c>
      <c r="F32" s="46">
        <f>ROUND(IF(E$47&gt;0,(E32/E$47)*100,0),2)</f>
        <v>2.38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4703686334.43</v>
      </c>
      <c r="F34" s="41">
        <f>ROUND(IF(E$47&gt;0,(E34/E$47)*100,0),2)</f>
        <v>8.53</v>
      </c>
    </row>
    <row r="35" spans="1:6" s="47" customFormat="1" ht="15" customHeight="1">
      <c r="A35" s="50" t="s">
        <v>98</v>
      </c>
      <c r="B35" s="39">
        <f>SUM(B36)</f>
        <v>150837938</v>
      </c>
      <c r="C35" s="39">
        <f t="shared" si="2"/>
        <v>0.27</v>
      </c>
      <c r="D35" s="45" t="s">
        <v>99</v>
      </c>
      <c r="E35" s="43">
        <v>4703686334.43</v>
      </c>
      <c r="F35" s="46">
        <f>ROUND(IF(E$47&gt;0,(E35/E$47)*100,0),2)</f>
        <v>8.53</v>
      </c>
    </row>
    <row r="36" spans="1:6" s="47" customFormat="1" ht="15" customHeight="1">
      <c r="A36" s="48" t="s">
        <v>100</v>
      </c>
      <c r="B36" s="43">
        <v>150837938</v>
      </c>
      <c r="C36" s="44">
        <f t="shared" si="2"/>
        <v>0.27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330161255</v>
      </c>
      <c r="C37" s="39">
        <f t="shared" si="2"/>
        <v>0.6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330161255</v>
      </c>
      <c r="C38" s="44">
        <f t="shared" si="2"/>
        <v>0.6</v>
      </c>
      <c r="D38" s="40" t="s">
        <v>104</v>
      </c>
      <c r="E38" s="39">
        <f>SUM(E39:E43)</f>
        <v>2902243886.66</v>
      </c>
      <c r="F38" s="41">
        <f aca="true" t="shared" si="3" ref="F38:F43">ROUND(IF(E$47&gt;0,(E38/E$47)*100,0),2)</f>
        <v>5.26</v>
      </c>
    </row>
    <row r="39" spans="1:6" s="47" customFormat="1" ht="15" customHeight="1">
      <c r="A39" s="50" t="s">
        <v>105</v>
      </c>
      <c r="B39" s="39">
        <f>SUM(B40:B43)</f>
        <v>17472190738</v>
      </c>
      <c r="C39" s="39">
        <f t="shared" si="2"/>
        <v>31.68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>
        <v>4532240</v>
      </c>
      <c r="C40" s="44">
        <f t="shared" si="2"/>
        <v>0.01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17467658498</v>
      </c>
      <c r="C41" s="44">
        <f t="shared" si="2"/>
        <v>31.67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2902243886.66</v>
      </c>
      <c r="F43" s="46">
        <f t="shared" si="3"/>
        <v>5.26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55157233220.95</v>
      </c>
      <c r="C47" s="59">
        <f>IF(B$6&gt;0,(B47/B$6)*100,0)</f>
        <v>100</v>
      </c>
      <c r="D47" s="58" t="s">
        <v>115</v>
      </c>
      <c r="E47" s="59">
        <f>E6+E26</f>
        <v>55157233220.95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2009-08-28T02:36:01Z</dcterms:created>
  <dcterms:modified xsi:type="dcterms:W3CDTF">2009-08-31T08:50:38Z</dcterms:modified>
  <cp:category/>
  <cp:version/>
  <cp:contentType/>
  <cp:contentStatus/>
</cp:coreProperties>
</file>