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3.勞工退休基(新制)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<sst xmlns="http://schemas.openxmlformats.org/spreadsheetml/2006/main" count="42" uniqueCount="40">
  <si>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收支餘絀結算表</t>
  </si>
  <si>
    <t>單位：新臺幣元</t>
  </si>
  <si>
    <t>科　　　　目</t>
  </si>
  <si>
    <t>％</t>
  </si>
  <si>
    <t>金　　　　額</t>
  </si>
  <si>
    <t>勞工退休基金(新制)</t>
  </si>
  <si>
    <r>
      <t xml:space="preserve">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</si>
  <si>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</si>
  <si>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</si>
  <si>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</si>
  <si>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</si>
  <si>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</si>
  <si>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</si>
  <si>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</si>
  <si>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t>勞工退休基金(新制)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</si>
  <si>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</si>
  <si>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</si>
  <si>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</si>
  <si>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</si>
  <si>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</si>
  <si>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</si>
  <si>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</si>
  <si>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</si>
  <si>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</si>
  <si>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</si>
  <si>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</si>
  <si>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</si>
  <si>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</si>
  <si>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</si>
  <si>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</si>
  <si>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</si>
  <si>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r>
      <t>淨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值</t>
    </r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</si>
  <si>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</si>
  <si>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</si>
  <si>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</si>
  <si>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</si>
  <si>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</si>
  <si>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　 　　計</t>
  </si>
  <si>
    <r>
      <t>合　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</si>
  <si>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  </t>
    </r>
    <r>
      <rPr>
        <sz val="9"/>
        <rFont val="細明體"/>
        <family val="3"/>
      </rPr>
      <t>註：信託代理與保證資產（負債）</t>
    </r>
    <r>
      <rPr>
        <sz val="9"/>
        <rFont val="Times New Roman"/>
        <family val="1"/>
      </rPr>
      <t>356,910,000</t>
    </r>
    <r>
      <rPr>
        <sz val="9"/>
        <rFont val="細明體"/>
        <family val="3"/>
      </rPr>
      <t>元，遠期外匯合約名目金額</t>
    </r>
    <r>
      <rPr>
        <sz val="9"/>
        <rFont val="Times New Roman"/>
        <family val="1"/>
      </rPr>
      <t>5,681,460,000</t>
    </r>
    <r>
      <rPr>
        <sz val="9"/>
        <rFont val="細明體"/>
        <family val="3"/>
      </rPr>
      <t>元，追索債權（待抵銷追索債權）</t>
    </r>
    <r>
      <rPr>
        <sz val="9"/>
        <rFont val="Times New Roman"/>
        <family val="1"/>
      </rPr>
      <t>597</t>
    </r>
    <r>
      <rPr>
        <sz val="9"/>
        <rFont val="細明體"/>
        <family val="3"/>
      </rPr>
      <t>元。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</si>
</sst>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20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13" fillId="0" borderId="15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176" fontId="13" fillId="0" borderId="13" xfId="0" applyNumberFormat="1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6" fontId="16" fillId="0" borderId="17" xfId="0" applyNumberFormat="1" applyFont="1" applyBorder="1" applyAlignment="1" applyProtection="1">
      <alignment horizontal="center" vertical="center"/>
      <protection locked="0"/>
    </xf>
    <xf numFmtId="176" fontId="16" fillId="0" borderId="16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176" fontId="16" fillId="0" borderId="16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6" fontId="16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176" fontId="13" fillId="0" borderId="17" xfId="0" applyNumberFormat="1" applyFont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6" fontId="13" fillId="0" borderId="19" xfId="0" applyNumberFormat="1" applyFont="1" applyBorder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176" fontId="13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:J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12.5039062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6</v>
      </c>
      <c r="C4" s="3"/>
      <c r="D4" s="3"/>
      <c r="E4" s="3"/>
      <c r="F4" s="3"/>
      <c r="G4" s="3"/>
      <c r="H4" s="4" t="s">
        <v>1</v>
      </c>
      <c r="I4" s="4"/>
      <c r="J4" s="4"/>
    </row>
    <row r="5" spans="1:10" ht="20.25" customHeight="1">
      <c r="A5" s="5" t="s">
        <v>2</v>
      </c>
      <c r="B5" s="6"/>
      <c r="C5" s="7" t="s">
        <v>7</v>
      </c>
      <c r="D5" s="6"/>
      <c r="E5" s="7" t="s">
        <v>8</v>
      </c>
      <c r="F5" s="6"/>
      <c r="G5" s="8" t="s">
        <v>9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10</v>
      </c>
      <c r="H6" s="14"/>
      <c r="I6" s="13" t="s">
        <v>3</v>
      </c>
      <c r="J6" s="15"/>
    </row>
    <row r="7" spans="1:10" ht="34.5" customHeight="1">
      <c r="A7" s="16" t="s">
        <v>11</v>
      </c>
      <c r="B7" s="17"/>
      <c r="C7" s="18">
        <v>4517641835</v>
      </c>
      <c r="D7" s="19"/>
      <c r="E7" s="18">
        <v>11896228000</v>
      </c>
      <c r="F7" s="19"/>
      <c r="G7" s="20">
        <f>C7-E7</f>
        <v>-7378586165</v>
      </c>
      <c r="H7" s="21"/>
      <c r="I7" s="22">
        <f>IF(E7=0,0,(G7/E7)*100)</f>
        <v>-62.02458598641519</v>
      </c>
      <c r="J7" s="23"/>
    </row>
    <row r="8" spans="1:10" ht="34.5" customHeight="1">
      <c r="A8" s="24" t="s">
        <v>12</v>
      </c>
      <c r="B8" s="25"/>
      <c r="C8" s="26">
        <v>26082777224</v>
      </c>
      <c r="D8" s="27"/>
      <c r="E8" s="26">
        <v>17762000</v>
      </c>
      <c r="F8" s="27"/>
      <c r="G8" s="28">
        <f>C8-E8</f>
        <v>26065015224</v>
      </c>
      <c r="H8" s="29"/>
      <c r="I8" s="30">
        <f>IF(E8=0,0,(G8/E8)*100)</f>
        <v>146745.9476635514</v>
      </c>
      <c r="J8" s="31"/>
    </row>
    <row r="9" spans="1:10" ht="34.5" customHeight="1" thickBot="1">
      <c r="A9" s="32" t="s">
        <v>13</v>
      </c>
      <c r="B9" s="33"/>
      <c r="C9" s="34">
        <f>C7-C8</f>
        <v>-21565135389</v>
      </c>
      <c r="D9" s="35"/>
      <c r="E9" s="34">
        <f>E7-E8</f>
        <v>11878466000</v>
      </c>
      <c r="F9" s="35"/>
      <c r="G9" s="36">
        <f>C9-E9</f>
        <v>-33443601389</v>
      </c>
      <c r="H9" s="37"/>
      <c r="I9" s="38">
        <f>IF(E9=0,0,(G9/E9)*100)</f>
        <v>-281.5481509902036</v>
      </c>
      <c r="J9" s="39"/>
    </row>
    <row r="17" spans="1:10" ht="27.7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1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4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553728415675</v>
      </c>
      <c r="C22" s="47"/>
      <c r="D22" s="46">
        <f>IF(B$22&gt;0,(B22/B$22)*100,0)</f>
        <v>100</v>
      </c>
      <c r="E22" s="47">
        <f>IF(D$6&gt;0,(D22/D$16)*100,0)</f>
        <v>0</v>
      </c>
      <c r="F22" s="48" t="s">
        <v>22</v>
      </c>
      <c r="G22" s="49"/>
      <c r="H22" s="46">
        <f>SUM(H23:H25)</f>
        <v>357301952</v>
      </c>
      <c r="I22" s="50"/>
      <c r="J22" s="51">
        <f aca="true" t="shared" si="0" ref="J22:J31">IF(H$31&gt;0,(H22/H$31)*100,0)</f>
        <v>0.06452656968388477</v>
      </c>
    </row>
    <row r="23" spans="1:10" ht="23.25" customHeight="1">
      <c r="A23" s="52" t="s">
        <v>23</v>
      </c>
      <c r="B23" s="53">
        <v>484349913237</v>
      </c>
      <c r="C23" s="54"/>
      <c r="D23" s="55">
        <f>IF(B$22&gt;0,(B23/B$22)*100,0)</f>
        <v>87.4706624269179</v>
      </c>
      <c r="E23" s="56">
        <f>IF(D$6&gt;0,(D23/D$16)*100,0)</f>
        <v>0</v>
      </c>
      <c r="F23" s="57" t="s">
        <v>24</v>
      </c>
      <c r="G23" s="58"/>
      <c r="H23" s="53">
        <v>278671247</v>
      </c>
      <c r="I23" s="59"/>
      <c r="J23" s="60">
        <f t="shared" si="0"/>
        <v>0.050326340334240785</v>
      </c>
    </row>
    <row r="24" spans="1:10" ht="23.25" customHeight="1">
      <c r="A24" s="52" t="s">
        <v>25</v>
      </c>
      <c r="B24" s="53"/>
      <c r="C24" s="54"/>
      <c r="D24" s="55">
        <f>IF(B$22&gt;0,(B24/B$22)*100,0)</f>
        <v>0</v>
      </c>
      <c r="E24" s="56">
        <f>IF(D$6&gt;0,(D24/D$16)*100,0)</f>
        <v>0</v>
      </c>
      <c r="F24" s="57" t="s">
        <v>26</v>
      </c>
      <c r="G24" s="58"/>
      <c r="H24" s="53"/>
      <c r="I24" s="59"/>
      <c r="J24" s="60">
        <f t="shared" si="0"/>
        <v>0</v>
      </c>
    </row>
    <row r="25" spans="1:10" ht="23.25" customHeight="1">
      <c r="A25" s="52" t="s">
        <v>27</v>
      </c>
      <c r="B25" s="53">
        <v>67479508694</v>
      </c>
      <c r="C25" s="54"/>
      <c r="D25" s="55">
        <f>IF(B$22&gt;0,(B25/B$22)*100,0)</f>
        <v>12.18639079804887</v>
      </c>
      <c r="E25" s="56">
        <f>IF(D$6&gt;0,(D25/D$16)*100,0)</f>
        <v>0</v>
      </c>
      <c r="F25" s="57" t="s">
        <v>28</v>
      </c>
      <c r="G25" s="58"/>
      <c r="H25" s="53">
        <v>78630705</v>
      </c>
      <c r="I25" s="59"/>
      <c r="J25" s="60">
        <f t="shared" si="0"/>
        <v>0.014200229349643987</v>
      </c>
    </row>
    <row r="26" spans="1:10" ht="23.25" customHeight="1">
      <c r="A26" s="52" t="s">
        <v>29</v>
      </c>
      <c r="B26" s="61"/>
      <c r="C26" s="62"/>
      <c r="D26" s="55"/>
      <c r="E26" s="56"/>
      <c r="F26" s="61"/>
      <c r="G26" s="62"/>
      <c r="H26" s="55"/>
      <c r="I26" s="63"/>
      <c r="J26" s="60">
        <f t="shared" si="0"/>
        <v>0</v>
      </c>
    </row>
    <row r="27" spans="1:10" ht="23.25" customHeight="1">
      <c r="A27" s="52" t="s">
        <v>30</v>
      </c>
      <c r="B27" s="53"/>
      <c r="C27" s="54"/>
      <c r="D27" s="55">
        <f>IF(B$22&gt;0,(B27/B$22)*100,0)</f>
        <v>0</v>
      </c>
      <c r="E27" s="56">
        <f>IF(D$6&gt;0,(D27/D$16)*100,0)</f>
        <v>0</v>
      </c>
      <c r="F27" s="64" t="s">
        <v>31</v>
      </c>
      <c r="G27" s="65"/>
      <c r="H27" s="66">
        <f>SUM(H28:H30)</f>
        <v>553371113723</v>
      </c>
      <c r="I27" s="67"/>
      <c r="J27" s="51">
        <f t="shared" si="0"/>
        <v>99.93547343031611</v>
      </c>
    </row>
    <row r="28" spans="1:10" ht="23.25" customHeight="1">
      <c r="A28" s="52" t="s">
        <v>32</v>
      </c>
      <c r="B28" s="53"/>
      <c r="C28" s="54"/>
      <c r="D28" s="55">
        <f>IF(B$22&gt;0,(B28/B$22)*100,0)</f>
        <v>0</v>
      </c>
      <c r="E28" s="56">
        <f>IF(D$6&gt;0,(D28/D$16)*100,0)</f>
        <v>0</v>
      </c>
      <c r="F28" s="68" t="s">
        <v>33</v>
      </c>
      <c r="G28" s="69"/>
      <c r="H28" s="53">
        <v>574311807481</v>
      </c>
      <c r="I28" s="59"/>
      <c r="J28" s="60">
        <f t="shared" si="0"/>
        <v>103.71723596321287</v>
      </c>
    </row>
    <row r="29" spans="1:10" ht="23.25" customHeight="1">
      <c r="A29" s="52" t="s">
        <v>34</v>
      </c>
      <c r="B29" s="53"/>
      <c r="C29" s="54"/>
      <c r="D29" s="55">
        <f>IF(B$22&gt;0,(B29/B$22)*100,0)</f>
        <v>0</v>
      </c>
      <c r="E29" s="56">
        <f>IF(D$6&gt;0,(D29/D$16)*100,0)</f>
        <v>0</v>
      </c>
      <c r="F29" s="68" t="s">
        <v>35</v>
      </c>
      <c r="G29" s="69"/>
      <c r="H29" s="53">
        <v>-20940693758</v>
      </c>
      <c r="I29" s="59"/>
      <c r="J29" s="60">
        <f t="shared" si="0"/>
        <v>-3.7817625328967637</v>
      </c>
    </row>
    <row r="30" spans="1:10" ht="23.25" customHeight="1">
      <c r="A30" s="52" t="s">
        <v>36</v>
      </c>
      <c r="B30" s="53">
        <v>1898993744</v>
      </c>
      <c r="C30" s="54"/>
      <c r="D30" s="55">
        <f>IF(B$22&gt;0,(B30/B$22)*100,0)</f>
        <v>0.342946775033228</v>
      </c>
      <c r="E30" s="56">
        <f>IF(D$6&gt;0,(D30/D$16)*100,0)</f>
        <v>0</v>
      </c>
      <c r="F30" s="68"/>
      <c r="G30" s="69"/>
      <c r="H30" s="55"/>
      <c r="I30" s="63"/>
      <c r="J30" s="60">
        <f t="shared" si="0"/>
        <v>0</v>
      </c>
    </row>
    <row r="31" spans="1:10" ht="23.25" customHeight="1" thickBot="1">
      <c r="A31" s="70" t="s">
        <v>37</v>
      </c>
      <c r="B31" s="71">
        <f>B22</f>
        <v>553728415675</v>
      </c>
      <c r="C31" s="72"/>
      <c r="D31" s="71">
        <f>IF(B$22&gt;0,(B31/B$22)*100,0)</f>
        <v>100</v>
      </c>
      <c r="E31" s="72">
        <f>IF(D$6&gt;0,(D31/D$16)*100,0)</f>
        <v>0</v>
      </c>
      <c r="F31" s="73" t="s">
        <v>38</v>
      </c>
      <c r="G31" s="74"/>
      <c r="H31" s="71">
        <f>H22+H27</f>
        <v>553728415675</v>
      </c>
      <c r="I31" s="75"/>
      <c r="J31" s="76">
        <f t="shared" si="0"/>
        <v>100</v>
      </c>
    </row>
    <row r="32" spans="1:10" ht="16.5">
      <c r="A32" s="77" t="s">
        <v>39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6.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6.5">
      <c r="A34" s="78"/>
      <c r="B34" s="78"/>
      <c r="C34" s="78"/>
      <c r="D34" s="78"/>
      <c r="E34" s="78"/>
      <c r="F34" s="78"/>
      <c r="G34" s="78"/>
      <c r="H34" s="78"/>
      <c r="I34" s="78"/>
      <c r="J34" s="78"/>
    </row>
  </sheetData>
  <sheetProtection password="C890" sheet="1" objects="1" scenarios="1"/>
  <mergeCells count="76">
    <mergeCell ref="A32:J32"/>
    <mergeCell ref="H31:I31"/>
    <mergeCell ref="B30:C30"/>
    <mergeCell ref="D30:E30"/>
    <mergeCell ref="F30:G30"/>
    <mergeCell ref="H30:I30"/>
    <mergeCell ref="B31:C31"/>
    <mergeCell ref="D31:E31"/>
    <mergeCell ref="F31:G31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0:G20"/>
    <mergeCell ref="H20:J20"/>
    <mergeCell ref="B21:C21"/>
    <mergeCell ref="D21:E21"/>
    <mergeCell ref="F21:G21"/>
    <mergeCell ref="H21:I21"/>
    <mergeCell ref="I9:J9"/>
    <mergeCell ref="A17:J17"/>
    <mergeCell ref="A18:J18"/>
    <mergeCell ref="A19:J19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A5:B6"/>
    <mergeCell ref="C5:D6"/>
    <mergeCell ref="E5:F6"/>
    <mergeCell ref="G5:J5"/>
    <mergeCell ref="G6:H6"/>
    <mergeCell ref="I6:J6"/>
    <mergeCell ref="A1:J1"/>
    <mergeCell ref="A2:J2"/>
    <mergeCell ref="A3:J3"/>
    <mergeCell ref="B4:G4"/>
    <mergeCell ref="H4:J4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2010-09-03T01:35:34Z</dcterms:created>
  <dcterms:modified xsi:type="dcterms:W3CDTF">2010-09-03T01:35:39Z</dcterms:modified>
  <cp:category/>
  <cp:version/>
  <cp:contentType/>
  <cp:contentStatus/>
</cp:coreProperties>
</file>