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<sst xmlns="http://schemas.openxmlformats.org/spreadsheetml/2006/main" count="124" uniqueCount="117">
  <si>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</si>
  <si>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</si>
  <si>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</si>
  <si>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</si>
  <si>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</si>
  <si>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</si>
  <si>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</si>
  <si>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</si>
  <si>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</si>
  <si>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</si>
  <si>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</si>
  <si>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</si>
  <si>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</si>
  <si>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</si>
  <si>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</si>
  <si>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</si>
  <si>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</si>
  <si>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</si>
  <si>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</si>
  <si>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</si>
  <si>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</si>
  <si>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</si>
  <si>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</si>
  <si>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</si>
  <si>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</si>
  <si>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</si>
  <si>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</si>
  <si>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</si>
  <si>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</si>
  <si>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</si>
  <si>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</si>
  <si>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</si>
  <si>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</si>
  <si>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</si>
  <si>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</si>
  <si>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</si>
  <si>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</si>
  <si>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</si>
  <si>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</si>
  <si>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</si>
  <si>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</si>
  <si>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</si>
  <si>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</si>
  <si>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</si>
  <si>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</si>
  <si>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</si>
  <si>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</si>
  <si>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</si>
  <si>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</si>
  <si>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</si>
  <si>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</si>
  <si>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</si>
  <si>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</si>
  <si>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</si>
  <si>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</si>
  <si>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</si>
  <si>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</si>
  <si>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</si>
  <si>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</si>
  <si>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</si>
  <si>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</si>
  <si>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</si>
  <si>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</si>
  <si>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</si>
  <si>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</si>
  <si>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</si>
  <si>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</si>
  <si>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</si>
  <si>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</si>
  <si>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</si>
  <si>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</si>
  <si>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</si>
  <si>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</si>
  <si>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水資源作業基金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</si>
  <si>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</si>
  <si>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159,847,382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</si>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</sst>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3346795956</v>
      </c>
      <c r="C7" s="58">
        <f>SUM(C8:C16)</f>
        <v>3017385000</v>
      </c>
      <c r="D7" s="59">
        <f aca="true" t="shared" si="0" ref="D7:D39">B7-C7</f>
        <v>329410956</v>
      </c>
      <c r="E7" s="60">
        <f aca="true" t="shared" si="1" ref="E7:E39">IF(C7=0,0,(D7/C7)*100)</f>
        <v>10.92</v>
      </c>
    </row>
    <row r="8" spans="1:5" s="27" customFormat="1" ht="15.75" customHeight="1">
      <c r="A8" s="28" t="s">
        <v>83</v>
      </c>
      <c r="B8" s="61">
        <v>12287510</v>
      </c>
      <c r="C8" s="61">
        <v>36730000</v>
      </c>
      <c r="D8" s="62">
        <f t="shared" si="0"/>
        <v>-24442490</v>
      </c>
      <c r="E8" s="63">
        <f t="shared" si="1"/>
        <v>-66.55</v>
      </c>
    </row>
    <row r="9" spans="1:5" s="27" customFormat="1" ht="15.75" customHeight="1">
      <c r="A9" s="28" t="s">
        <v>84</v>
      </c>
      <c r="B9" s="61">
        <v>2854508941</v>
      </c>
      <c r="C9" s="61">
        <v>2348433000</v>
      </c>
      <c r="D9" s="62">
        <f t="shared" si="0"/>
        <v>506075941</v>
      </c>
      <c r="E9" s="63">
        <f t="shared" si="1"/>
        <v>21.55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>
        <v>22426</v>
      </c>
      <c r="C11" s="61">
        <v>1822000</v>
      </c>
      <c r="D11" s="62">
        <f t="shared" si="0"/>
        <v>-1799574</v>
      </c>
      <c r="E11" s="63">
        <f t="shared" si="1"/>
        <v>-98.77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>
        <v>436961844</v>
      </c>
      <c r="C14" s="61">
        <v>600900000</v>
      </c>
      <c r="D14" s="62">
        <f t="shared" si="0"/>
        <v>-163938156</v>
      </c>
      <c r="E14" s="63">
        <f t="shared" si="1"/>
        <v>-27.28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43015235</v>
      </c>
      <c r="C16" s="61">
        <v>29500000</v>
      </c>
      <c r="D16" s="62">
        <f t="shared" si="0"/>
        <v>13515235</v>
      </c>
      <c r="E16" s="63">
        <f t="shared" si="1"/>
        <v>45.81</v>
      </c>
    </row>
    <row r="17" spans="1:5" s="27" customFormat="1" ht="24.75" customHeight="1">
      <c r="A17" s="30" t="s">
        <v>92</v>
      </c>
      <c r="B17" s="58">
        <f>SUM(B18:B29)</f>
        <v>1887811910</v>
      </c>
      <c r="C17" s="58">
        <f>SUM(C18:C29)</f>
        <v>2183112000</v>
      </c>
      <c r="D17" s="59">
        <f t="shared" si="0"/>
        <v>-295300090</v>
      </c>
      <c r="E17" s="60">
        <f t="shared" si="1"/>
        <v>-13.53</v>
      </c>
    </row>
    <row r="18" spans="1:5" s="27" customFormat="1" ht="15" customHeight="1">
      <c r="A18" s="28" t="s">
        <v>93</v>
      </c>
      <c r="B18" s="61">
        <v>31430288</v>
      </c>
      <c r="C18" s="61">
        <v>39585000</v>
      </c>
      <c r="D18" s="62">
        <f t="shared" si="0"/>
        <v>-8154712</v>
      </c>
      <c r="E18" s="63">
        <f t="shared" si="1"/>
        <v>-20.6</v>
      </c>
    </row>
    <row r="19" spans="1:5" s="27" customFormat="1" ht="15" customHeight="1">
      <c r="A19" s="28" t="s">
        <v>94</v>
      </c>
      <c r="B19" s="61">
        <v>1696816674</v>
      </c>
      <c r="C19" s="61">
        <v>1710858000</v>
      </c>
      <c r="D19" s="62">
        <f t="shared" si="0"/>
        <v>-14041326</v>
      </c>
      <c r="E19" s="63">
        <f t="shared" si="1"/>
        <v>-0.82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>
        <v>67114559</v>
      </c>
      <c r="C26" s="61">
        <v>118092000</v>
      </c>
      <c r="D26" s="62">
        <f t="shared" si="0"/>
        <v>-50977441</v>
      </c>
      <c r="E26" s="63">
        <f t="shared" si="1"/>
        <v>-43.17</v>
      </c>
    </row>
    <row r="27" spans="1:5" s="27" customFormat="1" ht="15" customHeight="1">
      <c r="A27" s="28" t="s">
        <v>102</v>
      </c>
      <c r="B27" s="61">
        <v>51748232</v>
      </c>
      <c r="C27" s="61">
        <v>69874000</v>
      </c>
      <c r="D27" s="62">
        <f t="shared" si="0"/>
        <v>-18125768</v>
      </c>
      <c r="E27" s="63">
        <f t="shared" si="1"/>
        <v>-25.94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>
        <v>40702157</v>
      </c>
      <c r="C29" s="61">
        <v>244703000</v>
      </c>
      <c r="D29" s="62">
        <f t="shared" si="0"/>
        <v>-204000843</v>
      </c>
      <c r="E29" s="63">
        <f t="shared" si="1"/>
        <v>-83.37</v>
      </c>
    </row>
    <row r="30" spans="1:5" s="27" customFormat="1" ht="24.75" customHeight="1">
      <c r="A30" s="30" t="s">
        <v>105</v>
      </c>
      <c r="B30" s="58">
        <f>B7-B17</f>
        <v>1458984046</v>
      </c>
      <c r="C30" s="58">
        <f>C7-C17</f>
        <v>834273000</v>
      </c>
      <c r="D30" s="59">
        <f t="shared" si="0"/>
        <v>624711046</v>
      </c>
      <c r="E30" s="60">
        <f t="shared" si="1"/>
        <v>74.88</v>
      </c>
    </row>
    <row r="31" spans="1:5" s="27" customFormat="1" ht="23.25" customHeight="1">
      <c r="A31" s="30" t="s">
        <v>106</v>
      </c>
      <c r="B31" s="58">
        <f>SUM(B32:B33)</f>
        <v>139096521.86</v>
      </c>
      <c r="C31" s="58">
        <f>SUM(C32:C33)</f>
        <v>48575000</v>
      </c>
      <c r="D31" s="59">
        <f t="shared" si="0"/>
        <v>90521521.86</v>
      </c>
      <c r="E31" s="60">
        <f t="shared" si="1"/>
        <v>186.35</v>
      </c>
    </row>
    <row r="32" spans="1:5" s="27" customFormat="1" ht="15.75" customHeight="1">
      <c r="A32" s="28" t="s">
        <v>107</v>
      </c>
      <c r="B32" s="61">
        <v>31474443</v>
      </c>
      <c r="C32" s="61">
        <v>30768000</v>
      </c>
      <c r="D32" s="62">
        <f t="shared" si="0"/>
        <v>706443</v>
      </c>
      <c r="E32" s="63">
        <f t="shared" si="1"/>
        <v>2.3</v>
      </c>
    </row>
    <row r="33" spans="1:5" s="27" customFormat="1" ht="15.75" customHeight="1">
      <c r="A33" s="28" t="s">
        <v>108</v>
      </c>
      <c r="B33" s="61">
        <v>107622078.86</v>
      </c>
      <c r="C33" s="61">
        <v>17807000</v>
      </c>
      <c r="D33" s="62">
        <f t="shared" si="0"/>
        <v>89815078.86</v>
      </c>
      <c r="E33" s="63">
        <f t="shared" si="1"/>
        <v>504.38</v>
      </c>
    </row>
    <row r="34" spans="1:5" s="27" customFormat="1" ht="24.75" customHeight="1">
      <c r="A34" s="30" t="s">
        <v>109</v>
      </c>
      <c r="B34" s="58">
        <f>SUM(B35:B36)</f>
        <v>97137604</v>
      </c>
      <c r="C34" s="58">
        <f>SUM(C35:C36)</f>
        <v>105494000</v>
      </c>
      <c r="D34" s="59">
        <f t="shared" si="0"/>
        <v>-8356396</v>
      </c>
      <c r="E34" s="60">
        <f t="shared" si="1"/>
        <v>-7.92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97137604</v>
      </c>
      <c r="C36" s="61">
        <v>105494000</v>
      </c>
      <c r="D36" s="62">
        <f t="shared" si="0"/>
        <v>-8356396</v>
      </c>
      <c r="E36" s="63">
        <f t="shared" si="1"/>
        <v>-7.92</v>
      </c>
    </row>
    <row r="37" spans="1:5" s="27" customFormat="1" ht="25.5" customHeight="1">
      <c r="A37" s="30" t="s">
        <v>112</v>
      </c>
      <c r="B37" s="58">
        <f>B31-B34</f>
        <v>41958917.86</v>
      </c>
      <c r="C37" s="58">
        <f>C31-C34</f>
        <v>-56919000</v>
      </c>
      <c r="D37" s="59">
        <f t="shared" si="0"/>
        <v>98877917.86</v>
      </c>
      <c r="E37" s="60">
        <f t="shared" si="1"/>
        <v>-173.72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1500942963.86</v>
      </c>
      <c r="C44" s="39">
        <f>C30+C37+C38+C39</f>
        <v>777354000</v>
      </c>
      <c r="D44" s="68">
        <f>B44-C44</f>
        <v>723588963.86</v>
      </c>
      <c r="E44" s="69">
        <f>IF(C44=0,0,(D44/C44)*100)</f>
        <v>93.08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53639619297.23</v>
      </c>
      <c r="C6" s="14">
        <f>ROUND(IF(B$6&gt;0,(B6/B$6)*100,0),2)</f>
        <v>100</v>
      </c>
      <c r="D6" s="15" t="s">
        <v>6</v>
      </c>
      <c r="E6" s="14">
        <f>SUM(E7,E13,E17,E21)</f>
        <v>3325644533</v>
      </c>
      <c r="F6" s="16">
        <f aca="true" t="shared" si="0" ref="F6:F11">ROUND(IF(E$47&gt;0,(E6/E$47)*100,0),2)</f>
        <v>6.2</v>
      </c>
    </row>
    <row r="7" spans="1:6" s="17" customFormat="1" ht="16.5" customHeight="1">
      <c r="A7" s="18" t="s">
        <v>7</v>
      </c>
      <c r="B7" s="19">
        <f>SUM(B8:B13)</f>
        <v>9921974707.79</v>
      </c>
      <c r="C7" s="19">
        <f>ROUND(IF(B$6&gt;0,(B7/B$6)*100,0),2)</f>
        <v>18.5</v>
      </c>
      <c r="D7" s="20" t="s">
        <v>8</v>
      </c>
      <c r="E7" s="19">
        <f>SUM(E8:E11)</f>
        <v>2764269686</v>
      </c>
      <c r="F7" s="21">
        <f t="shared" si="0"/>
        <v>5.15</v>
      </c>
    </row>
    <row r="8" spans="1:6" s="27" customFormat="1" ht="13.5" customHeight="1">
      <c r="A8" s="22" t="s">
        <v>9</v>
      </c>
      <c r="B8" s="23">
        <v>9250214886.83</v>
      </c>
      <c r="C8" s="24">
        <f>ROUND(IF(B$6=0,0,(B8/B$6)*100),2)</f>
        <v>17.25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1684469796</v>
      </c>
      <c r="F9" s="26">
        <f t="shared" si="0"/>
        <v>3.14</v>
      </c>
    </row>
    <row r="10" spans="1:6" s="27" customFormat="1" ht="13.5" customHeight="1">
      <c r="A10" s="28" t="s">
        <v>13</v>
      </c>
      <c r="B10" s="23">
        <v>210082058</v>
      </c>
      <c r="C10" s="24">
        <f t="shared" si="1"/>
        <v>0.39</v>
      </c>
      <c r="D10" s="25" t="s">
        <v>14</v>
      </c>
      <c r="E10" s="23">
        <v>1079799890</v>
      </c>
      <c r="F10" s="26">
        <f t="shared" si="0"/>
        <v>2.01</v>
      </c>
    </row>
    <row r="11" spans="1:6" s="27" customFormat="1" ht="13.5" customHeight="1">
      <c r="A11" s="28" t="s">
        <v>15</v>
      </c>
      <c r="B11" s="23">
        <v>11067692</v>
      </c>
      <c r="C11" s="24">
        <f t="shared" si="1"/>
        <v>0.02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450610070.96</v>
      </c>
      <c r="C12" s="24">
        <f t="shared" si="1"/>
        <v>0.84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89551035</v>
      </c>
      <c r="F13" s="21">
        <f>ROUND(IF(E$47&gt;0,(E13/E$47)*100,0),2)</f>
        <v>0.17</v>
      </c>
    </row>
    <row r="14" spans="1:6" s="27" customFormat="1" ht="16.5" customHeight="1">
      <c r="A14" s="30" t="s">
        <v>20</v>
      </c>
      <c r="B14" s="19">
        <f>SUM(B16:B20)</f>
        <v>21583887</v>
      </c>
      <c r="C14" s="19">
        <f t="shared" si="1"/>
        <v>0.04</v>
      </c>
      <c r="D14" s="25" t="s">
        <v>21</v>
      </c>
      <c r="E14" s="23">
        <v>89551035</v>
      </c>
      <c r="F14" s="26">
        <f>ROUND(IF(E$47&gt;0,(E14/E$47)*100,0),2)</f>
        <v>0.17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471823812</v>
      </c>
      <c r="F17" s="21">
        <f>ROUND(IF(E$47&gt;0,(E17/E$47)*100,0),2)</f>
        <v>0.88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471823812</v>
      </c>
      <c r="F19" s="26">
        <f>ROUND(IF(E$47&gt;0,(E19/E$47)*100,0),2)</f>
        <v>0.88</v>
      </c>
    </row>
    <row r="20" spans="1:6" s="27" customFormat="1" ht="15" customHeight="1">
      <c r="A20" s="28" t="s">
        <v>31</v>
      </c>
      <c r="B20" s="23">
        <v>21583887</v>
      </c>
      <c r="C20" s="24">
        <f t="shared" si="2"/>
        <v>0.04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43465960848</v>
      </c>
      <c r="C21" s="19">
        <f t="shared" si="2"/>
        <v>81.03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5103993635</v>
      </c>
      <c r="C22" s="24">
        <f t="shared" si="2"/>
        <v>9.52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9118714221</v>
      </c>
      <c r="C23" s="24">
        <f t="shared" si="2"/>
        <v>17</v>
      </c>
      <c r="D23" s="29"/>
      <c r="E23" s="24"/>
      <c r="F23" s="26"/>
    </row>
    <row r="24" spans="1:6" s="27" customFormat="1" ht="15" customHeight="1">
      <c r="A24" s="28" t="s">
        <v>37</v>
      </c>
      <c r="B24" s="23">
        <v>26290456483</v>
      </c>
      <c r="C24" s="24">
        <f t="shared" si="2"/>
        <v>49.01</v>
      </c>
      <c r="D24" s="20"/>
      <c r="E24" s="24"/>
      <c r="F24" s="21"/>
    </row>
    <row r="25" spans="1:6" s="27" customFormat="1" ht="15" customHeight="1">
      <c r="A25" s="28" t="s">
        <v>38</v>
      </c>
      <c r="B25" s="23">
        <v>1639317819</v>
      </c>
      <c r="C25" s="24">
        <f t="shared" si="2"/>
        <v>3.06</v>
      </c>
      <c r="D25" s="29"/>
      <c r="E25" s="24"/>
      <c r="F25" s="26"/>
    </row>
    <row r="26" spans="1:6" s="27" customFormat="1" ht="15" customHeight="1">
      <c r="A26" s="28" t="s">
        <v>39</v>
      </c>
      <c r="B26" s="23">
        <v>287324948</v>
      </c>
      <c r="C26" s="24">
        <f t="shared" si="2"/>
        <v>0.54</v>
      </c>
      <c r="D26" s="32" t="s">
        <v>40</v>
      </c>
      <c r="E26" s="19">
        <f>E27+E30+E34+E38</f>
        <v>50313974764.23</v>
      </c>
      <c r="F26" s="21">
        <f>ROUND(IF(E$47&gt;0,(E26/E$47)*100,0),2)</f>
        <v>93.8</v>
      </c>
    </row>
    <row r="27" spans="1:6" s="27" customFormat="1" ht="15" customHeight="1">
      <c r="A27" s="28" t="s">
        <v>41</v>
      </c>
      <c r="B27" s="23">
        <v>43079295</v>
      </c>
      <c r="C27" s="24">
        <f t="shared" si="2"/>
        <v>0.08</v>
      </c>
      <c r="D27" s="20" t="s">
        <v>42</v>
      </c>
      <c r="E27" s="33">
        <f>SUM(E28)</f>
        <v>37333042326</v>
      </c>
      <c r="F27" s="21">
        <f>ROUND(IF(E$47&gt;0,(E27/E$47)*100,0),2)</f>
        <v>69.6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37333042326</v>
      </c>
      <c r="F28" s="26">
        <f>ROUND(IF(E$47&gt;0,(E28/E$47)*100,0),2)</f>
        <v>69.6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983074447</v>
      </c>
      <c r="C30" s="24">
        <f t="shared" si="2"/>
        <v>1.83</v>
      </c>
      <c r="D30" s="20" t="s">
        <v>47</v>
      </c>
      <c r="E30" s="19">
        <f>SUM(E31:E32)</f>
        <v>9032028659.69</v>
      </c>
      <c r="F30" s="21">
        <f>ROUND(IF(E$47&gt;0,(E30/E$47)*100,0),2)</f>
        <v>16.84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2856727159.12</v>
      </c>
      <c r="F31" s="26">
        <f>ROUND(IF(E$47&gt;0,(E31/E$47)*100,0),2)</f>
        <v>5.33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>
        <v>6175301500.57</v>
      </c>
      <c r="F32" s="26">
        <f>ROUND(IF(E$47&gt;0,(E32/E$47)*100,0),2)</f>
        <v>11.51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1501112312.86</v>
      </c>
      <c r="F34" s="21">
        <f>ROUND(IF(E$47&gt;0,(E34/E$47)*100,0),2)</f>
        <v>2.8</v>
      </c>
    </row>
    <row r="35" spans="1:6" s="27" customFormat="1" ht="15" customHeight="1">
      <c r="A35" s="30" t="s">
        <v>55</v>
      </c>
      <c r="B35" s="19">
        <f>SUM(B36)</f>
        <v>34281962</v>
      </c>
      <c r="C35" s="19">
        <f t="shared" si="2"/>
        <v>0.06</v>
      </c>
      <c r="D35" s="25" t="s">
        <v>56</v>
      </c>
      <c r="E35" s="23">
        <v>1501112312.86</v>
      </c>
      <c r="F35" s="26">
        <f>ROUND(IF(E$47&gt;0,(E35/E$47)*100,0),2)</f>
        <v>2.8</v>
      </c>
    </row>
    <row r="36" spans="1:6" s="27" customFormat="1" ht="15" customHeight="1">
      <c r="A36" s="28" t="s">
        <v>57</v>
      </c>
      <c r="B36" s="23">
        <v>34281962</v>
      </c>
      <c r="C36" s="24">
        <f t="shared" si="2"/>
        <v>0.06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2447791465.68</v>
      </c>
      <c r="F38" s="21">
        <f aca="true" t="shared" si="3" ref="F38:F43">ROUND(IF(E$47&gt;0,(E38/E$47)*100,0),2)</f>
        <v>4.56</v>
      </c>
    </row>
    <row r="39" spans="1:6" s="27" customFormat="1" ht="15.75" customHeight="1">
      <c r="A39" s="30" t="s">
        <v>62</v>
      </c>
      <c r="B39" s="19">
        <f>SUM(B40:B43)</f>
        <v>195817892.44</v>
      </c>
      <c r="C39" s="19">
        <f t="shared" si="2"/>
        <v>0.37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>
        <v>60150228.44</v>
      </c>
      <c r="C40" s="24">
        <f t="shared" si="2"/>
        <v>0.11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135667664</v>
      </c>
      <c r="C41" s="24">
        <f t="shared" si="2"/>
        <v>0.25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2447791465.68</v>
      </c>
      <c r="F43" s="26">
        <f t="shared" si="3"/>
        <v>4.56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53639619297.23</v>
      </c>
      <c r="C47" s="39">
        <f>IF(B$6&gt;0,(B47/B$6)*100,0)</f>
        <v>100</v>
      </c>
      <c r="D47" s="38" t="s">
        <v>72</v>
      </c>
      <c r="E47" s="39">
        <f>E6+E26</f>
        <v>53639619297.23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2010-09-03T00:56:10Z</dcterms:created>
  <dcterms:modified xsi:type="dcterms:W3CDTF">2010-09-03T00:56:30Z</dcterms:modified>
  <cp:category/>
  <cp:version/>
  <cp:contentType/>
  <cp:contentStatus/>
</cp:coreProperties>
</file>