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700" activeTab="6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'歲出明細'!$A$1:$P$63</definedName>
    <definedName name="_xlnm.Print_Area" localSheetId="1">'歲出總併'!$A$1:$P$33</definedName>
    <definedName name="_xlnm.Print_Area" localSheetId="2">'歲出總經'!$A$1:$P$33</definedName>
    <definedName name="_xlnm.Print_Area" localSheetId="3">'歲出總資'!$A$1:$P$33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<sst xmlns="http://schemas.openxmlformats.org/spreadsheetml/2006/main" count="368" uniqueCount="159">
  <si>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</si>
  <si>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</si>
  <si>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</si>
  <si>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</si>
  <si>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</si>
  <si>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</si>
  <si>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</si>
  <si>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</si>
  <si>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</si>
  <si>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</si>
  <si>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</si>
  <si>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</si>
  <si>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</si>
  <si>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</si>
  <si>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</si>
  <si>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</si>
  <si>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</si>
  <si>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</si>
  <si>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</si>
  <si>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</si>
  <si>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</si>
  <si>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</si>
  <si>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</si>
  <si>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</si>
  <si>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</si>
  <si>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</si>
  <si>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</si>
  <si>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</si>
  <si>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</si>
  <si>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</si>
  <si>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</si>
  <si>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</si>
  <si>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</si>
  <si>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</si>
  <si>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</si>
  <si>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</si>
  <si>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</si>
  <si>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</si>
  <si>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</si>
  <si>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</si>
  <si>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</si>
  <si>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</si>
  <si>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</si>
  <si>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</si>
  <si>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</si>
  <si>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</si>
  <si>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</si>
  <si>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</si>
  <si>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</si>
  <si>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</si>
  <si>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</si>
  <si>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</si>
  <si>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</si>
  <si>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</si>
  <si>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</si>
  <si>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</si>
  <si>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</si>
  <si>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</si>
  <si>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</si>
  <si>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</si>
  <si>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</si>
  <si>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</si>
  <si>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</si>
  <si>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</si>
  <si>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</si>
  <si>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</si>
  <si>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</si>
  <si>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</si>
  <si>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</si>
  <si>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</si>
  <si>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</si>
  <si>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</si>
  <si>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</si>
  <si>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</si>
  <si>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</si>
  <si>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</si>
  <si>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</si>
  <si>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</si>
  <si>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</si>
  <si>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</si>
  <si>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</si>
  <si>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</si>
  <si>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</si>
  <si>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</si>
  <si>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</si>
  <si>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</si>
  <si>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</si>
  <si>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</si>
  <si>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</si>
  <si>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</si>
  <si>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</si>
  <si>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</si>
  <si>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</si>
  <si>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</si>
  <si>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</si>
  <si>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</si>
  <si>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</si>
  <si>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</si>
  <si>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</si>
  <si>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</si>
  <si>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</si>
  <si>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</si>
  <si>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</si>
  <si>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</si>
  <si>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</si>
  <si>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</si>
  <si>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</si>
  <si>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</si>
  <si>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</si>
  <si>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</si>
  <si>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</si>
  <si>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經資小計</t>
  </si>
  <si>
    <t>經資小計</t>
  </si>
  <si>
    <t>經常門</t>
  </si>
  <si>
    <t>資本門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</si>
  <si>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</si>
  <si>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行政院主管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</si>
  <si>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</si>
  <si>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</si>
  <si>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</si>
  <si>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</si>
  <si>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</si>
  <si>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</si>
  <si>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</si>
  <si>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</si>
  <si>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</si>
  <si>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</si>
  <si>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r>
      <t>中  華  民  國</t>
    </r>
    <r>
      <rPr>
        <sz val="12"/>
        <rFont val="新細明體"/>
        <family val="1"/>
      </rPr>
      <t xml:space="preserve">  98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</si>
  <si>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>中央政府石門水庫及其集水區整治計畫第</t>
    </r>
    <r>
      <rPr>
        <b/>
        <u val="single"/>
        <sz val="18"/>
        <rFont val="Times New Roman"/>
        <family val="1"/>
      </rPr>
      <t>1</t>
    </r>
    <r>
      <rPr>
        <b/>
        <u val="single"/>
        <sz val="18"/>
        <rFont val="新細明體"/>
        <family val="1"/>
      </rPr>
      <t>期特別決算</t>
    </r>
  </si>
  <si>
    <t>│</t>
  </si>
  <si>
    <r>
      <t xml:space="preserve">  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 年  度</t>
    </r>
  </si>
  <si>
    <t>石門水庫及其集水區整</t>
  </si>
  <si>
    <r>
      <t>治</t>
    </r>
    <r>
      <rPr>
        <b/>
        <u val="single"/>
        <sz val="18"/>
        <rFont val="新細明體"/>
        <family val="1"/>
      </rPr>
      <t>計畫第</t>
    </r>
    <r>
      <rPr>
        <b/>
        <u val="single"/>
        <sz val="18"/>
        <rFont val="Times New Roman"/>
        <family val="1"/>
      </rPr>
      <t>1</t>
    </r>
    <r>
      <rPr>
        <b/>
        <u val="single"/>
        <sz val="18"/>
        <rFont val="新細明體"/>
        <family val="1"/>
      </rPr>
      <t>期特別決算</t>
    </r>
  </si>
  <si>
    <t>原住民族委員會及所屬</t>
  </si>
  <si>
    <t>農業支出</t>
  </si>
  <si>
    <t>集水區保育治理</t>
  </si>
  <si>
    <t>原住民保留地保育治理</t>
  </si>
  <si>
    <t>經濟部主管</t>
  </si>
  <si>
    <t>水利署及所屬</t>
  </si>
  <si>
    <t>緊急供水工程暨水庫更新改善</t>
  </si>
  <si>
    <t>穩定供水設施及幹管改善</t>
  </si>
  <si>
    <t>水庫蓄水範圍治理</t>
  </si>
  <si>
    <t>交通部主管</t>
  </si>
  <si>
    <t>公路總局</t>
  </si>
  <si>
    <t>交通支出</t>
  </si>
  <si>
    <t>集水區保育治理</t>
  </si>
  <si>
    <t>道路水土保持工程</t>
  </si>
  <si>
    <t>農業委員會主管</t>
  </si>
  <si>
    <t>農業委員會</t>
  </si>
  <si>
    <t>農業支出</t>
  </si>
  <si>
    <t>集水區保育治理</t>
  </si>
  <si>
    <t>山坡地治理</t>
  </si>
  <si>
    <t>國有林班地治理</t>
  </si>
  <si>
    <t>交通部主管</t>
  </si>
  <si>
    <r>
      <t xml:space="preserve">  </t>
    </r>
    <r>
      <rPr>
        <sz val="12"/>
        <rFont val="新細明體"/>
        <family val="1"/>
      </rPr>
      <t xml:space="preserve">98  </t>
    </r>
    <r>
      <rPr>
        <sz val="12"/>
        <rFont val="新細明體"/>
        <family val="1"/>
      </rPr>
      <t>年  度</t>
    </r>
  </si>
  <si>
    <t>｜</t>
  </si>
  <si>
    <t>｜</t>
  </si>
  <si>
    <r>
      <t xml:space="preserve">  </t>
    </r>
    <r>
      <rPr>
        <sz val="12"/>
        <rFont val="新細明體"/>
        <family val="1"/>
      </rPr>
      <t xml:space="preserve">98  </t>
    </r>
    <r>
      <rPr>
        <sz val="12"/>
        <rFont val="新細明體"/>
        <family val="1"/>
      </rPr>
      <t>年  度</t>
    </r>
  </si>
  <si>
    <t>集水區保育治理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</si>
</sst>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</numFmts>
  <fonts count="50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Arial"/>
      <family val="2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Arial"/>
      <family val="2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10.5"/>
      <name val="Times New Roman"/>
      <family val="1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2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6" xfId="15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49" fontId="26" fillId="0" borderId="17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80" fontId="13" fillId="0" borderId="18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6" xfId="0" applyNumberFormat="1" applyFont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180" fontId="13" fillId="0" borderId="3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9" fontId="24" fillId="0" borderId="1" xfId="15" applyNumberFormat="1" applyFont="1" applyBorder="1" applyAlignment="1">
      <alignment horizontal="left" vertical="top" wrapText="1"/>
    </xf>
    <xf numFmtId="180" fontId="14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 vertical="top"/>
    </xf>
    <xf numFmtId="180" fontId="14" fillId="0" borderId="3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27" fillId="2" borderId="1" xfId="15" applyNumberFormat="1" applyFont="1" applyFill="1" applyBorder="1" applyAlignment="1">
      <alignment horizontal="left" vertical="top" wrapText="1"/>
    </xf>
    <xf numFmtId="180" fontId="28" fillId="2" borderId="3" xfId="0" applyNumberFormat="1" applyFont="1" applyFill="1" applyBorder="1" applyAlignment="1">
      <alignment horizontal="right" vertical="top"/>
    </xf>
    <xf numFmtId="0" fontId="29" fillId="2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3" fontId="13" fillId="0" borderId="3" xfId="0" applyNumberFormat="1" applyFont="1" applyFill="1" applyBorder="1" applyAlignment="1">
      <alignment horizontal="right" vertical="center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5" fillId="0" borderId="1" xfId="15" applyNumberFormat="1" applyFont="1" applyFill="1" applyBorder="1" applyAlignment="1">
      <alignment horizontal="left" vertical="top" wrapText="1"/>
    </xf>
    <xf numFmtId="180" fontId="13" fillId="0" borderId="3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7" fillId="2" borderId="3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180" fontId="29" fillId="2" borderId="3" xfId="0" applyNumberFormat="1" applyFont="1" applyFill="1" applyBorder="1" applyAlignment="1">
      <alignment horizontal="right" vertical="top"/>
    </xf>
    <xf numFmtId="0" fontId="30" fillId="3" borderId="0" xfId="0" applyFont="1" applyFill="1" applyAlignment="1">
      <alignment vertical="top"/>
    </xf>
    <xf numFmtId="49" fontId="31" fillId="3" borderId="1" xfId="15" applyNumberFormat="1" applyFont="1" applyFill="1" applyBorder="1" applyAlignment="1">
      <alignment horizontal="left" vertical="top" wrapText="1"/>
    </xf>
    <xf numFmtId="49" fontId="30" fillId="4" borderId="1" xfId="15" applyNumberFormat="1" applyFont="1" applyFill="1" applyBorder="1" applyAlignment="1">
      <alignment horizontal="left" vertical="top" wrapText="1"/>
    </xf>
    <xf numFmtId="180" fontId="32" fillId="4" borderId="3" xfId="0" applyNumberFormat="1" applyFont="1" applyFill="1" applyBorder="1" applyAlignment="1">
      <alignment horizontal="right" vertical="top"/>
    </xf>
    <xf numFmtId="0" fontId="33" fillId="4" borderId="0" xfId="0" applyFont="1" applyFill="1" applyAlignment="1">
      <alignment vertical="top"/>
    </xf>
    <xf numFmtId="49" fontId="30" fillId="5" borderId="1" xfId="15" applyNumberFormat="1" applyFont="1" applyFill="1" applyBorder="1" applyAlignment="1">
      <alignment horizontal="left" vertical="top" wrapText="1"/>
    </xf>
    <xf numFmtId="180" fontId="32" fillId="5" borderId="3" xfId="0" applyNumberFormat="1" applyFont="1" applyFill="1" applyBorder="1" applyAlignment="1">
      <alignment horizontal="right" vertical="top"/>
    </xf>
    <xf numFmtId="0" fontId="33" fillId="5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49" fontId="34" fillId="3" borderId="1" xfId="15" applyNumberFormat="1" applyFont="1" applyFill="1" applyBorder="1" applyAlignment="1">
      <alignment horizontal="left" vertical="top" wrapText="1"/>
    </xf>
    <xf numFmtId="0" fontId="35" fillId="3" borderId="0" xfId="0" applyFont="1" applyFill="1" applyAlignment="1">
      <alignment vertical="top"/>
    </xf>
    <xf numFmtId="49" fontId="27" fillId="4" borderId="1" xfId="15" applyNumberFormat="1" applyFont="1" applyFill="1" applyBorder="1" applyAlignment="1">
      <alignment horizontal="left" vertical="top" wrapText="1"/>
    </xf>
    <xf numFmtId="180" fontId="28" fillId="4" borderId="3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vertical="top"/>
    </xf>
    <xf numFmtId="49" fontId="27" fillId="5" borderId="1" xfId="15" applyNumberFormat="1" applyFont="1" applyFill="1" applyBorder="1" applyAlignment="1">
      <alignment horizontal="left" vertical="top" wrapText="1"/>
    </xf>
    <xf numFmtId="180" fontId="28" fillId="5" borderId="3" xfId="0" applyNumberFormat="1" applyFont="1" applyFill="1" applyBorder="1" applyAlignment="1">
      <alignment horizontal="right" vertical="top"/>
    </xf>
    <xf numFmtId="0" fontId="29" fillId="5" borderId="0" xfId="0" applyFont="1" applyFill="1" applyAlignment="1">
      <alignment vertical="top"/>
    </xf>
    <xf numFmtId="49" fontId="27" fillId="6" borderId="1" xfId="15" applyNumberFormat="1" applyFont="1" applyFill="1" applyBorder="1" applyAlignment="1">
      <alignment horizontal="left" vertical="top" wrapText="1"/>
    </xf>
    <xf numFmtId="180" fontId="28" fillId="6" borderId="3" xfId="0" applyNumberFormat="1" applyFont="1" applyFill="1" applyBorder="1" applyAlignment="1">
      <alignment horizontal="right" vertical="top"/>
    </xf>
    <xf numFmtId="0" fontId="29" fillId="6" borderId="0" xfId="0" applyFont="1" applyFill="1" applyAlignment="1">
      <alignment vertical="top"/>
    </xf>
    <xf numFmtId="0" fontId="27" fillId="3" borderId="1" xfId="0" applyFont="1" applyFill="1" applyBorder="1" applyAlignment="1">
      <alignment horizontal="center" vertical="top"/>
    </xf>
    <xf numFmtId="49" fontId="36" fillId="3" borderId="1" xfId="15" applyNumberFormat="1" applyFont="1" applyFill="1" applyBorder="1" applyAlignment="1">
      <alignment horizontal="left" vertical="top" wrapText="1"/>
    </xf>
    <xf numFmtId="0" fontId="27" fillId="4" borderId="3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180" fontId="29" fillId="4" borderId="3" xfId="0" applyNumberFormat="1" applyFont="1" applyFill="1" applyBorder="1" applyAlignment="1">
      <alignment horizontal="right" vertical="top"/>
    </xf>
    <xf numFmtId="0" fontId="27" fillId="5" borderId="3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180" fontId="29" fillId="5" borderId="3" xfId="0" applyNumberFormat="1" applyFont="1" applyFill="1" applyBorder="1" applyAlignment="1">
      <alignment horizontal="right" vertical="top"/>
    </xf>
    <xf numFmtId="0" fontId="27" fillId="6" borderId="3" xfId="0" applyFont="1" applyFill="1" applyBorder="1" applyAlignment="1">
      <alignment horizontal="center" vertical="top"/>
    </xf>
    <xf numFmtId="0" fontId="27" fillId="6" borderId="1" xfId="0" applyFont="1" applyFill="1" applyBorder="1" applyAlignment="1">
      <alignment horizontal="center" vertical="top"/>
    </xf>
    <xf numFmtId="180" fontId="29" fillId="6" borderId="3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9" fillId="6" borderId="0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3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0" fillId="4" borderId="3" xfId="0" applyFont="1" applyFill="1" applyBorder="1" applyAlignment="1">
      <alignment horizontal="center" vertical="top"/>
    </xf>
    <xf numFmtId="0" fontId="30" fillId="5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1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4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49" fontId="40" fillId="0" borderId="1" xfId="15" applyNumberFormat="1" applyFont="1" applyBorder="1" applyAlignment="1">
      <alignment horizontal="left" vertical="top" wrapText="1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0" fillId="3" borderId="1" xfId="0" applyFont="1" applyFill="1" applyBorder="1" applyAlignment="1">
      <alignment horizontal="center" vertical="top"/>
    </xf>
    <xf numFmtId="0" fontId="30" fillId="4" borderId="1" xfId="0" applyFont="1" applyFill="1" applyBorder="1" applyAlignment="1">
      <alignment horizontal="center" vertical="top"/>
    </xf>
    <xf numFmtId="0" fontId="30" fillId="5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91" fontId="13" fillId="0" borderId="1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180" fontId="29" fillId="0" borderId="3" xfId="0" applyNumberFormat="1" applyFont="1" applyFill="1" applyBorder="1" applyAlignment="1">
      <alignment horizontal="right" vertical="top"/>
    </xf>
    <xf numFmtId="0" fontId="29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/>
    </xf>
    <xf numFmtId="0" fontId="0" fillId="0" borderId="13" xfId="0" applyFont="1" applyBorder="1" applyAlignment="1">
      <alignment vertical="center"/>
    </xf>
    <xf numFmtId="0" fontId="30" fillId="3" borderId="3" xfId="0" applyFont="1" applyFill="1" applyBorder="1" applyAlignment="1">
      <alignment vertical="top"/>
    </xf>
    <xf numFmtId="0" fontId="27" fillId="3" borderId="3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180" fontId="42" fillId="0" borderId="1" xfId="0" applyNumberFormat="1" applyFont="1" applyFill="1" applyBorder="1" applyAlignment="1">
      <alignment horizontal="right" vertical="center"/>
    </xf>
    <xf numFmtId="180" fontId="42" fillId="0" borderId="3" xfId="0" applyNumberFormat="1" applyFont="1" applyFill="1" applyBorder="1" applyAlignment="1">
      <alignment horizontal="right" vertical="center"/>
    </xf>
    <xf numFmtId="180" fontId="42" fillId="0" borderId="2" xfId="0" applyNumberFormat="1" applyFont="1" applyFill="1" applyBorder="1" applyAlignment="1">
      <alignment horizontal="right" vertical="center"/>
    </xf>
    <xf numFmtId="191" fontId="42" fillId="0" borderId="1" xfId="0" applyNumberFormat="1" applyFont="1" applyFill="1" applyBorder="1" applyAlignment="1">
      <alignment horizontal="right" vertical="center"/>
    </xf>
    <xf numFmtId="180" fontId="43" fillId="0" borderId="1" xfId="0" applyNumberFormat="1" applyFont="1" applyBorder="1" applyAlignment="1">
      <alignment horizontal="right" vertical="center"/>
    </xf>
    <xf numFmtId="178" fontId="43" fillId="0" borderId="1" xfId="0" applyNumberFormat="1" applyFont="1" applyBorder="1" applyAlignment="1">
      <alignment horizontal="right" vertical="center"/>
    </xf>
    <xf numFmtId="178" fontId="43" fillId="0" borderId="2" xfId="0" applyNumberFormat="1" applyFont="1" applyBorder="1" applyAlignment="1">
      <alignment horizontal="right" vertical="center"/>
    </xf>
    <xf numFmtId="180" fontId="44" fillId="0" borderId="1" xfId="0" applyNumberFormat="1" applyFont="1" applyFill="1" applyBorder="1" applyAlignment="1">
      <alignment horizontal="right" vertical="center"/>
    </xf>
    <xf numFmtId="180" fontId="44" fillId="0" borderId="14" xfId="0" applyNumberFormat="1" applyFont="1" applyFill="1" applyBorder="1" applyAlignment="1">
      <alignment horizontal="right" vertical="center"/>
    </xf>
    <xf numFmtId="180" fontId="44" fillId="0" borderId="13" xfId="0" applyNumberFormat="1" applyFont="1" applyFill="1" applyBorder="1" applyAlignment="1">
      <alignment horizontal="right" vertical="center"/>
    </xf>
    <xf numFmtId="193" fontId="44" fillId="0" borderId="1" xfId="0" applyNumberFormat="1" applyFont="1" applyFill="1" applyBorder="1" applyAlignment="1">
      <alignment horizontal="right" vertical="center"/>
    </xf>
    <xf numFmtId="180" fontId="44" fillId="0" borderId="11" xfId="0" applyNumberFormat="1" applyFont="1" applyFill="1" applyBorder="1" applyAlignment="1">
      <alignment horizontal="right" vertical="center"/>
    </xf>
    <xf numFmtId="180" fontId="44" fillId="0" borderId="3" xfId="0" applyNumberFormat="1" applyFont="1" applyFill="1" applyBorder="1" applyAlignment="1">
      <alignment horizontal="right" vertical="center"/>
    </xf>
    <xf numFmtId="180" fontId="44" fillId="0" borderId="2" xfId="0" applyNumberFormat="1" applyFont="1" applyFill="1" applyBorder="1" applyAlignment="1">
      <alignment horizontal="right" vertical="center"/>
    </xf>
    <xf numFmtId="180" fontId="45" fillId="0" borderId="1" xfId="0" applyNumberFormat="1" applyFont="1" applyFill="1" applyBorder="1" applyAlignment="1">
      <alignment horizontal="right" vertical="center"/>
    </xf>
    <xf numFmtId="180" fontId="45" fillId="0" borderId="14" xfId="0" applyNumberFormat="1" applyFont="1" applyFill="1" applyBorder="1" applyAlignment="1">
      <alignment horizontal="right" vertical="center"/>
    </xf>
    <xf numFmtId="180" fontId="45" fillId="0" borderId="13" xfId="0" applyNumberFormat="1" applyFont="1" applyFill="1" applyBorder="1" applyAlignment="1">
      <alignment horizontal="right" vertical="center"/>
    </xf>
    <xf numFmtId="193" fontId="45" fillId="0" borderId="1" xfId="0" applyNumberFormat="1" applyFont="1" applyFill="1" applyBorder="1" applyAlignment="1">
      <alignment horizontal="right" vertical="center"/>
    </xf>
    <xf numFmtId="180" fontId="45" fillId="0" borderId="11" xfId="0" applyNumberFormat="1" applyFont="1" applyFill="1" applyBorder="1" applyAlignment="1">
      <alignment horizontal="right" vertical="center"/>
    </xf>
    <xf numFmtId="180" fontId="45" fillId="0" borderId="3" xfId="0" applyNumberFormat="1" applyFont="1" applyFill="1" applyBorder="1" applyAlignment="1">
      <alignment horizontal="right" vertical="center"/>
    </xf>
    <xf numFmtId="180" fontId="45" fillId="0" borderId="2" xfId="0" applyNumberFormat="1" applyFont="1" applyFill="1" applyBorder="1" applyAlignment="1">
      <alignment horizontal="right" vertical="center"/>
    </xf>
    <xf numFmtId="49" fontId="0" fillId="0" borderId="1" xfId="15" applyNumberFormat="1" applyFont="1" applyBorder="1" applyAlignment="1">
      <alignment horizontal="left" vertical="top" wrapText="1" indent="1"/>
    </xf>
    <xf numFmtId="49" fontId="0" fillId="0" borderId="1" xfId="15" applyNumberFormat="1" applyFont="1" applyFill="1" applyBorder="1" applyAlignment="1">
      <alignment horizontal="left" vertical="top" wrapText="1" indent="2"/>
    </xf>
    <xf numFmtId="0" fontId="0" fillId="0" borderId="21" xfId="0" applyFont="1" applyBorder="1" applyAlignment="1">
      <alignment horizontal="center" vertical="center" wrapText="1"/>
    </xf>
    <xf numFmtId="180" fontId="45" fillId="0" borderId="1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 horizontal="right"/>
    </xf>
    <xf numFmtId="180" fontId="45" fillId="0" borderId="13" xfId="0" applyNumberFormat="1" applyFont="1" applyFill="1" applyBorder="1" applyAlignment="1">
      <alignment horizontal="right"/>
    </xf>
    <xf numFmtId="193" fontId="45" fillId="0" borderId="1" xfId="0" applyNumberFormat="1" applyFont="1" applyFill="1" applyBorder="1" applyAlignment="1">
      <alignment horizontal="right"/>
    </xf>
    <xf numFmtId="180" fontId="45" fillId="0" borderId="11" xfId="0" applyNumberFormat="1" applyFont="1" applyFill="1" applyBorder="1" applyAlignment="1">
      <alignment horizontal="right"/>
    </xf>
    <xf numFmtId="180" fontId="45" fillId="0" borderId="3" xfId="0" applyNumberFormat="1" applyFont="1" applyFill="1" applyBorder="1" applyAlignment="1">
      <alignment horizontal="right"/>
    </xf>
    <xf numFmtId="180" fontId="45" fillId="0" borderId="2" xfId="0" applyNumberFormat="1" applyFont="1" applyFill="1" applyBorder="1" applyAlignment="1">
      <alignment horizontal="right"/>
    </xf>
    <xf numFmtId="191" fontId="45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9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23" fillId="0" borderId="24" xfId="0" applyNumberFormat="1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4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23" fillId="0" borderId="12" xfId="0" applyNumberFormat="1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180" fontId="45" fillId="0" borderId="1" xfId="0" applyNumberFormat="1" applyFont="1" applyBorder="1" applyAlignment="1">
      <alignment horizontal="right" vertical="center"/>
    </xf>
    <xf numFmtId="180" fontId="45" fillId="0" borderId="13" xfId="0" applyNumberFormat="1" applyFont="1" applyBorder="1" applyAlignment="1">
      <alignment horizontal="right" vertical="center"/>
    </xf>
    <xf numFmtId="191" fontId="45" fillId="0" borderId="1" xfId="0" applyNumberFormat="1" applyFont="1" applyBorder="1" applyAlignment="1">
      <alignment horizontal="right" vertical="center"/>
    </xf>
    <xf numFmtId="180" fontId="45" fillId="0" borderId="11" xfId="0" applyNumberFormat="1" applyFont="1" applyBorder="1" applyAlignment="1">
      <alignment horizontal="right" vertical="center"/>
    </xf>
    <xf numFmtId="180" fontId="46" fillId="3" borderId="1" xfId="0" applyNumberFormat="1" applyFont="1" applyFill="1" applyBorder="1" applyAlignment="1">
      <alignment horizontal="right" vertical="top"/>
    </xf>
    <xf numFmtId="180" fontId="46" fillId="3" borderId="3" xfId="0" applyNumberFormat="1" applyFont="1" applyFill="1" applyBorder="1" applyAlignment="1">
      <alignment horizontal="right" vertical="top"/>
    </xf>
    <xf numFmtId="180" fontId="46" fillId="3" borderId="2" xfId="0" applyNumberFormat="1" applyFont="1" applyFill="1" applyBorder="1" applyAlignment="1">
      <alignment horizontal="right" vertical="top"/>
    </xf>
    <xf numFmtId="180" fontId="46" fillId="4" borderId="1" xfId="0" applyNumberFormat="1" applyFont="1" applyFill="1" applyBorder="1" applyAlignment="1">
      <alignment horizontal="right" vertical="top"/>
    </xf>
    <xf numFmtId="180" fontId="46" fillId="4" borderId="3" xfId="0" applyNumberFormat="1" applyFont="1" applyFill="1" applyBorder="1" applyAlignment="1">
      <alignment horizontal="right" vertical="top"/>
    </xf>
    <xf numFmtId="180" fontId="46" fillId="4" borderId="2" xfId="0" applyNumberFormat="1" applyFont="1" applyFill="1" applyBorder="1" applyAlignment="1">
      <alignment horizontal="right" vertical="top"/>
    </xf>
    <xf numFmtId="180" fontId="46" fillId="5" borderId="1" xfId="0" applyNumberFormat="1" applyFont="1" applyFill="1" applyBorder="1" applyAlignment="1">
      <alignment horizontal="right" vertical="top"/>
    </xf>
    <xf numFmtId="180" fontId="46" fillId="5" borderId="3" xfId="0" applyNumberFormat="1" applyFont="1" applyFill="1" applyBorder="1" applyAlignment="1">
      <alignment horizontal="right" vertical="top"/>
    </xf>
    <xf numFmtId="180" fontId="46" fillId="5" borderId="2" xfId="0" applyNumberFormat="1" applyFont="1" applyFill="1" applyBorder="1" applyAlignment="1">
      <alignment horizontal="right" vertical="top"/>
    </xf>
    <xf numFmtId="180" fontId="45" fillId="0" borderId="1" xfId="0" applyNumberFormat="1" applyFont="1" applyFill="1" applyBorder="1" applyAlignment="1">
      <alignment horizontal="right" vertical="top"/>
    </xf>
    <xf numFmtId="180" fontId="45" fillId="0" borderId="3" xfId="0" applyNumberFormat="1" applyFont="1" applyFill="1" applyBorder="1" applyAlignment="1">
      <alignment horizontal="right" vertical="top"/>
    </xf>
    <xf numFmtId="191" fontId="45" fillId="0" borderId="1" xfId="0" applyNumberFormat="1" applyFont="1" applyBorder="1" applyAlignment="1">
      <alignment horizontal="right" vertical="top"/>
    </xf>
    <xf numFmtId="180" fontId="45" fillId="0" borderId="2" xfId="0" applyNumberFormat="1" applyFont="1" applyFill="1" applyBorder="1" applyAlignment="1">
      <alignment horizontal="right" vertical="top"/>
    </xf>
    <xf numFmtId="180" fontId="47" fillId="3" borderId="1" xfId="0" applyNumberFormat="1" applyFont="1" applyFill="1" applyBorder="1" applyAlignment="1">
      <alignment horizontal="right" vertical="top"/>
    </xf>
    <xf numFmtId="180" fontId="47" fillId="3" borderId="3" xfId="0" applyNumberFormat="1" applyFont="1" applyFill="1" applyBorder="1" applyAlignment="1">
      <alignment horizontal="right" vertical="top"/>
    </xf>
    <xf numFmtId="180" fontId="47" fillId="3" borderId="2" xfId="0" applyNumberFormat="1" applyFont="1" applyFill="1" applyBorder="1" applyAlignment="1">
      <alignment horizontal="right" vertical="top"/>
    </xf>
    <xf numFmtId="180" fontId="48" fillId="4" borderId="1" xfId="0" applyNumberFormat="1" applyFont="1" applyFill="1" applyBorder="1" applyAlignment="1">
      <alignment horizontal="right" vertical="top"/>
    </xf>
    <xf numFmtId="180" fontId="48" fillId="4" borderId="3" xfId="0" applyNumberFormat="1" applyFont="1" applyFill="1" applyBorder="1" applyAlignment="1">
      <alignment horizontal="right" vertical="top"/>
    </xf>
    <xf numFmtId="180" fontId="48" fillId="4" borderId="2" xfId="0" applyNumberFormat="1" applyFont="1" applyFill="1" applyBorder="1" applyAlignment="1">
      <alignment horizontal="right" vertical="top"/>
    </xf>
    <xf numFmtId="180" fontId="48" fillId="5" borderId="1" xfId="0" applyNumberFormat="1" applyFont="1" applyFill="1" applyBorder="1" applyAlignment="1">
      <alignment horizontal="right" vertical="top"/>
    </xf>
    <xf numFmtId="180" fontId="48" fillId="5" borderId="3" xfId="0" applyNumberFormat="1" applyFont="1" applyFill="1" applyBorder="1" applyAlignment="1">
      <alignment horizontal="right" vertical="top"/>
    </xf>
    <xf numFmtId="180" fontId="48" fillId="5" borderId="2" xfId="0" applyNumberFormat="1" applyFont="1" applyFill="1" applyBorder="1" applyAlignment="1">
      <alignment horizontal="right" vertical="top"/>
    </xf>
    <xf numFmtId="180" fontId="45" fillId="0" borderId="1" xfId="0" applyNumberFormat="1" applyFont="1" applyBorder="1" applyAlignment="1">
      <alignment horizontal="right" vertical="top"/>
    </xf>
    <xf numFmtId="180" fontId="45" fillId="0" borderId="3" xfId="0" applyNumberFormat="1" applyFont="1" applyBorder="1" applyAlignment="1">
      <alignment horizontal="right" vertical="top"/>
    </xf>
    <xf numFmtId="180" fontId="45" fillId="0" borderId="2" xfId="0" applyNumberFormat="1" applyFont="1" applyBorder="1" applyAlignment="1">
      <alignment horizontal="right" vertical="top"/>
    </xf>
    <xf numFmtId="180" fontId="49" fillId="0" borderId="1" xfId="0" applyNumberFormat="1" applyFont="1" applyBorder="1" applyAlignment="1">
      <alignment horizontal="right" vertical="top"/>
    </xf>
    <xf numFmtId="180" fontId="49" fillId="0" borderId="3" xfId="0" applyNumberFormat="1" applyFont="1" applyBorder="1" applyAlignment="1">
      <alignment horizontal="right" vertical="top"/>
    </xf>
    <xf numFmtId="191" fontId="49" fillId="0" borderId="1" xfId="0" applyNumberFormat="1" applyFont="1" applyBorder="1" applyAlignment="1">
      <alignment horizontal="right" vertical="top"/>
    </xf>
    <xf numFmtId="180" fontId="49" fillId="0" borderId="2" xfId="0" applyNumberFormat="1" applyFont="1" applyBorder="1" applyAlignment="1">
      <alignment horizontal="right" vertical="top"/>
    </xf>
    <xf numFmtId="180" fontId="49" fillId="0" borderId="1" xfId="0" applyNumberFormat="1" applyFont="1" applyFill="1" applyBorder="1" applyAlignment="1">
      <alignment horizontal="right" vertical="top"/>
    </xf>
    <xf numFmtId="180" fontId="49" fillId="0" borderId="3" xfId="0" applyNumberFormat="1" applyFont="1" applyFill="1" applyBorder="1" applyAlignment="1">
      <alignment horizontal="right" vertical="top"/>
    </xf>
    <xf numFmtId="191" fontId="49" fillId="0" borderId="1" xfId="0" applyNumberFormat="1" applyFont="1" applyFill="1" applyBorder="1" applyAlignment="1">
      <alignment horizontal="right" vertical="top"/>
    </xf>
    <xf numFmtId="180" fontId="49" fillId="0" borderId="2" xfId="0" applyNumberFormat="1" applyFont="1" applyFill="1" applyBorder="1" applyAlignment="1">
      <alignment horizontal="right" vertical="top"/>
    </xf>
    <xf numFmtId="180" fontId="48" fillId="6" borderId="1" xfId="0" applyNumberFormat="1" applyFont="1" applyFill="1" applyBorder="1" applyAlignment="1">
      <alignment horizontal="right" vertical="top"/>
    </xf>
    <xf numFmtId="180" fontId="48" fillId="6" borderId="3" xfId="0" applyNumberFormat="1" applyFont="1" applyFill="1" applyBorder="1" applyAlignment="1">
      <alignment horizontal="right" vertical="top"/>
    </xf>
    <xf numFmtId="180" fontId="48" fillId="6" borderId="2" xfId="0" applyNumberFormat="1" applyFont="1" applyFill="1" applyBorder="1" applyAlignment="1">
      <alignment horizontal="right" vertical="top"/>
    </xf>
    <xf numFmtId="180" fontId="48" fillId="2" borderId="1" xfId="0" applyNumberFormat="1" applyFont="1" applyFill="1" applyBorder="1" applyAlignment="1">
      <alignment horizontal="right" vertical="top"/>
    </xf>
    <xf numFmtId="180" fontId="48" fillId="2" borderId="3" xfId="0" applyNumberFormat="1" applyFont="1" applyFill="1" applyBorder="1" applyAlignment="1">
      <alignment horizontal="right" vertical="top"/>
    </xf>
    <xf numFmtId="180" fontId="48" fillId="2" borderId="2" xfId="0" applyNumberFormat="1" applyFont="1" applyFill="1" applyBorder="1" applyAlignment="1">
      <alignment horizontal="right" vertical="top"/>
    </xf>
    <xf numFmtId="191" fontId="45" fillId="0" borderId="1" xfId="0" applyNumberFormat="1" applyFont="1" applyFill="1" applyBorder="1" applyAlignment="1">
      <alignment horizontal="right" vertical="top"/>
    </xf>
    <xf numFmtId="0" fontId="49" fillId="0" borderId="1" xfId="0" applyFont="1" applyBorder="1" applyAlignment="1">
      <alignment vertical="top"/>
    </xf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top"/>
    </xf>
    <xf numFmtId="0" fontId="49" fillId="0" borderId="5" xfId="0" applyFont="1" applyBorder="1" applyAlignment="1">
      <alignment/>
    </xf>
    <xf numFmtId="0" fontId="49" fillId="0" borderId="7" xfId="0" applyFont="1" applyBorder="1" applyAlignment="1">
      <alignment/>
    </xf>
    <xf numFmtId="0" fontId="49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J12" sqref="J12"/>
    </sheetView>
  </sheetViews>
  <sheetFormatPr defaultColWidth="9.00390625" defaultRowHeight="16.5"/>
  <cols>
    <col min="1" max="1" width="3.75390625" style="230" customWidth="1"/>
    <col min="2" max="5" width="2.625" style="230" customWidth="1"/>
    <col min="6" max="6" width="6.125" style="231" customWidth="1"/>
    <col min="7" max="7" width="16.625" style="0" customWidth="1"/>
    <col min="8" max="10" width="17.125" style="0" customWidth="1"/>
    <col min="12" max="12" width="11.625" style="0" bestFit="1" customWidth="1"/>
  </cols>
  <sheetData>
    <row r="1" spans="1:10" s="10" customFormat="1" ht="20.25" customHeight="1">
      <c r="A1" s="314" t="s">
        <v>8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s="8" customFormat="1" ht="25.5" customHeight="1">
      <c r="A2" s="314" t="s">
        <v>128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s="8" customFormat="1" ht="25.5" customHeight="1">
      <c r="A3" s="314" t="s">
        <v>6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s="3" customFormat="1" ht="16.5" customHeight="1" thickBot="1">
      <c r="A4" s="37"/>
      <c r="B4" s="37"/>
      <c r="C4" s="37"/>
      <c r="D4" s="37"/>
      <c r="E4" s="38"/>
      <c r="F4" s="37"/>
      <c r="G4" s="4"/>
      <c r="H4" s="5" t="s">
        <v>127</v>
      </c>
      <c r="I4" s="6" t="s">
        <v>5</v>
      </c>
      <c r="J4" s="5" t="s">
        <v>1</v>
      </c>
    </row>
    <row r="5" spans="1:10" ht="24" customHeight="1">
      <c r="A5" s="317" t="s">
        <v>0</v>
      </c>
      <c r="B5" s="322" t="s">
        <v>125</v>
      </c>
      <c r="C5" s="323"/>
      <c r="D5" s="323"/>
      <c r="E5" s="323"/>
      <c r="F5" s="324"/>
      <c r="G5" s="315" t="s">
        <v>2</v>
      </c>
      <c r="H5" s="305" t="s">
        <v>7</v>
      </c>
      <c r="I5" s="320" t="s">
        <v>3</v>
      </c>
      <c r="J5" s="315" t="s">
        <v>4</v>
      </c>
    </row>
    <row r="6" spans="1:10" ht="24" customHeight="1">
      <c r="A6" s="318"/>
      <c r="B6" s="325"/>
      <c r="C6" s="326"/>
      <c r="D6" s="326"/>
      <c r="E6" s="326"/>
      <c r="F6" s="327"/>
      <c r="G6" s="316"/>
      <c r="H6" s="319"/>
      <c r="I6" s="321"/>
      <c r="J6" s="316"/>
    </row>
    <row r="7" spans="1:10" s="27" customFormat="1" ht="11.25" customHeight="1">
      <c r="A7" s="225"/>
      <c r="B7" s="328"/>
      <c r="C7" s="329"/>
      <c r="D7" s="329"/>
      <c r="E7" s="329"/>
      <c r="F7" s="330"/>
      <c r="G7" s="21"/>
      <c r="H7" s="16"/>
      <c r="I7" s="21"/>
      <c r="J7" s="18"/>
    </row>
    <row r="8" spans="1:10" s="20" customFormat="1" ht="19.5" customHeight="1">
      <c r="A8" s="226">
        <v>95</v>
      </c>
      <c r="B8" s="331" t="s">
        <v>117</v>
      </c>
      <c r="C8" s="332"/>
      <c r="D8" s="332"/>
      <c r="E8" s="332"/>
      <c r="F8" s="330"/>
      <c r="G8" s="286">
        <v>9716775242</v>
      </c>
      <c r="H8" s="287">
        <v>1088182262</v>
      </c>
      <c r="I8" s="287">
        <v>7000000000</v>
      </c>
      <c r="J8" s="288">
        <f>G8-H8-I8</f>
        <v>1628592980</v>
      </c>
    </row>
    <row r="9" spans="1:10" s="20" customFormat="1" ht="19.5" customHeight="1">
      <c r="A9" s="271" t="s">
        <v>129</v>
      </c>
      <c r="B9" s="333"/>
      <c r="C9" s="334"/>
      <c r="D9" s="334"/>
      <c r="E9" s="334"/>
      <c r="F9" s="335"/>
      <c r="G9" s="21"/>
      <c r="H9" s="16"/>
      <c r="I9" s="16"/>
      <c r="J9" s="18"/>
    </row>
    <row r="10" spans="1:10" s="20" customFormat="1" ht="19.5" customHeight="1">
      <c r="A10" s="232">
        <v>97</v>
      </c>
      <c r="B10" s="336"/>
      <c r="C10" s="334"/>
      <c r="D10" s="334"/>
      <c r="E10" s="334"/>
      <c r="F10" s="335"/>
      <c r="G10" s="22"/>
      <c r="H10" s="17"/>
      <c r="I10" s="17"/>
      <c r="J10" s="19"/>
    </row>
    <row r="11" spans="1:12" s="20" customFormat="1" ht="19.5" customHeight="1">
      <c r="A11" s="232"/>
      <c r="B11" s="233"/>
      <c r="C11" s="234"/>
      <c r="D11" s="234"/>
      <c r="E11" s="234"/>
      <c r="F11" s="235"/>
      <c r="G11" s="29"/>
      <c r="H11" s="22"/>
      <c r="I11" s="17"/>
      <c r="J11" s="19"/>
      <c r="L11" s="270"/>
    </row>
    <row r="12" spans="1:10" s="20" customFormat="1" ht="19.5" customHeight="1">
      <c r="A12" s="232"/>
      <c r="B12" s="233"/>
      <c r="C12" s="234"/>
      <c r="D12" s="234"/>
      <c r="E12" s="234"/>
      <c r="F12" s="236"/>
      <c r="G12" s="29"/>
      <c r="H12" s="22"/>
      <c r="I12" s="17"/>
      <c r="J12" s="19"/>
    </row>
    <row r="13" spans="1:10" ht="19.5" customHeight="1">
      <c r="A13" s="228"/>
      <c r="B13" s="237"/>
      <c r="C13" s="238"/>
      <c r="D13" s="238"/>
      <c r="E13" s="238"/>
      <c r="F13" s="239"/>
      <c r="G13" s="30"/>
      <c r="H13" s="11"/>
      <c r="I13" s="11"/>
      <c r="J13" s="12"/>
    </row>
    <row r="14" spans="1:10" ht="19.5" customHeight="1">
      <c r="A14" s="228"/>
      <c r="B14" s="237"/>
      <c r="C14" s="238"/>
      <c r="D14" s="238"/>
      <c r="E14" s="238"/>
      <c r="F14" s="240"/>
      <c r="G14" s="30"/>
      <c r="H14" s="11"/>
      <c r="I14" s="11"/>
      <c r="J14" s="12"/>
    </row>
    <row r="15" spans="1:10" ht="19.5" customHeight="1">
      <c r="A15" s="228"/>
      <c r="B15" s="237"/>
      <c r="C15" s="238"/>
      <c r="D15" s="238"/>
      <c r="E15" s="238"/>
      <c r="F15" s="239"/>
      <c r="G15" s="30"/>
      <c r="H15" s="11"/>
      <c r="I15" s="11"/>
      <c r="J15" s="12"/>
    </row>
    <row r="16" spans="1:10" ht="19.5" customHeight="1">
      <c r="A16" s="228"/>
      <c r="B16" s="237"/>
      <c r="C16" s="238"/>
      <c r="D16" s="238"/>
      <c r="E16" s="238"/>
      <c r="F16" s="240"/>
      <c r="G16" s="30"/>
      <c r="H16" s="11"/>
      <c r="I16" s="11"/>
      <c r="J16" s="12"/>
    </row>
    <row r="17" spans="1:10" ht="19.5" customHeight="1">
      <c r="A17" s="228"/>
      <c r="B17" s="237"/>
      <c r="C17" s="238"/>
      <c r="D17" s="238"/>
      <c r="E17" s="238"/>
      <c r="F17" s="239"/>
      <c r="G17" s="30"/>
      <c r="H17" s="11"/>
      <c r="I17" s="11"/>
      <c r="J17" s="12"/>
    </row>
    <row r="18" spans="1:10" ht="19.5" customHeight="1">
      <c r="A18" s="228"/>
      <c r="B18" s="237"/>
      <c r="C18" s="238"/>
      <c r="D18" s="238"/>
      <c r="E18" s="238"/>
      <c r="F18" s="240"/>
      <c r="G18" s="30"/>
      <c r="H18" s="11"/>
      <c r="I18" s="11"/>
      <c r="J18" s="12"/>
    </row>
    <row r="19" spans="1:10" ht="19.5" customHeight="1">
      <c r="A19" s="228"/>
      <c r="B19" s="237"/>
      <c r="C19" s="238"/>
      <c r="D19" s="238"/>
      <c r="E19" s="238"/>
      <c r="F19" s="239"/>
      <c r="G19" s="30"/>
      <c r="H19" s="11"/>
      <c r="I19" s="11"/>
      <c r="J19" s="12"/>
    </row>
    <row r="20" spans="1:10" ht="19.5" customHeight="1">
      <c r="A20" s="228"/>
      <c r="B20" s="237"/>
      <c r="C20" s="238"/>
      <c r="D20" s="238"/>
      <c r="E20" s="238"/>
      <c r="F20" s="240"/>
      <c r="G20" s="30"/>
      <c r="H20" s="11"/>
      <c r="I20" s="11"/>
      <c r="J20" s="12"/>
    </row>
    <row r="21" spans="1:10" ht="19.5" customHeight="1">
      <c r="A21" s="228"/>
      <c r="B21" s="237"/>
      <c r="C21" s="238"/>
      <c r="D21" s="238"/>
      <c r="E21" s="238"/>
      <c r="F21" s="239"/>
      <c r="G21" s="30"/>
      <c r="H21" s="11"/>
      <c r="I21" s="11"/>
      <c r="J21" s="12"/>
    </row>
    <row r="22" spans="1:10" ht="19.5" customHeight="1">
      <c r="A22" s="228"/>
      <c r="B22" s="237"/>
      <c r="C22" s="238"/>
      <c r="D22" s="238"/>
      <c r="E22" s="238"/>
      <c r="F22" s="240"/>
      <c r="G22" s="30"/>
      <c r="H22" s="11"/>
      <c r="I22" s="11"/>
      <c r="J22" s="12"/>
    </row>
    <row r="23" spans="1:10" ht="19.5" customHeight="1">
      <c r="A23" s="228"/>
      <c r="B23" s="237"/>
      <c r="C23" s="238"/>
      <c r="D23" s="238"/>
      <c r="E23" s="238"/>
      <c r="F23" s="239"/>
      <c r="G23" s="30"/>
      <c r="H23" s="11"/>
      <c r="I23" s="11"/>
      <c r="J23" s="12"/>
    </row>
    <row r="24" spans="1:10" ht="19.5" customHeight="1">
      <c r="A24" s="228"/>
      <c r="B24" s="237"/>
      <c r="C24" s="238"/>
      <c r="D24" s="238"/>
      <c r="E24" s="238"/>
      <c r="F24" s="240"/>
      <c r="G24" s="30"/>
      <c r="H24" s="11"/>
      <c r="I24" s="11"/>
      <c r="J24" s="12"/>
    </row>
    <row r="25" spans="1:10" ht="19.5" customHeight="1">
      <c r="A25" s="228"/>
      <c r="B25" s="237"/>
      <c r="C25" s="238"/>
      <c r="D25" s="238"/>
      <c r="E25" s="238"/>
      <c r="F25" s="239"/>
      <c r="G25" s="30"/>
      <c r="H25" s="11"/>
      <c r="I25" s="11"/>
      <c r="J25" s="12"/>
    </row>
    <row r="26" spans="1:10" ht="19.5" customHeight="1">
      <c r="A26" s="228"/>
      <c r="B26" s="237"/>
      <c r="C26" s="238"/>
      <c r="D26" s="238"/>
      <c r="E26" s="238"/>
      <c r="F26" s="240"/>
      <c r="G26" s="30"/>
      <c r="H26" s="11"/>
      <c r="I26" s="11"/>
      <c r="J26" s="12"/>
    </row>
    <row r="27" spans="1:10" ht="19.5" customHeight="1">
      <c r="A27" s="228"/>
      <c r="B27" s="237"/>
      <c r="C27" s="238"/>
      <c r="D27" s="238"/>
      <c r="E27" s="238"/>
      <c r="F27" s="239"/>
      <c r="G27" s="30"/>
      <c r="H27" s="11"/>
      <c r="I27" s="11"/>
      <c r="J27" s="12"/>
    </row>
    <row r="28" spans="1:10" ht="19.5" customHeight="1">
      <c r="A28" s="228"/>
      <c r="B28" s="237"/>
      <c r="C28" s="238"/>
      <c r="D28" s="238"/>
      <c r="E28" s="238"/>
      <c r="F28" s="241"/>
      <c r="G28" s="31"/>
      <c r="H28" s="13"/>
      <c r="I28" s="13"/>
      <c r="J28" s="14"/>
    </row>
    <row r="29" spans="1:10" ht="19.5" customHeight="1">
      <c r="A29" s="218"/>
      <c r="B29" s="242"/>
      <c r="C29" s="208"/>
      <c r="D29" s="208"/>
      <c r="E29" s="208"/>
      <c r="F29" s="239"/>
      <c r="G29" s="30"/>
      <c r="H29" s="11"/>
      <c r="I29" s="11"/>
      <c r="J29" s="12"/>
    </row>
    <row r="30" spans="1:10" ht="19.5" customHeight="1">
      <c r="A30" s="228"/>
      <c r="B30" s="237"/>
      <c r="C30" s="238"/>
      <c r="D30" s="238"/>
      <c r="E30" s="238"/>
      <c r="F30" s="240"/>
      <c r="G30" s="30"/>
      <c r="H30" s="11"/>
      <c r="I30" s="11"/>
      <c r="J30" s="12"/>
    </row>
    <row r="31" spans="1:10" ht="19.5" customHeight="1">
      <c r="A31" s="228"/>
      <c r="B31" s="237"/>
      <c r="C31" s="238"/>
      <c r="D31" s="238"/>
      <c r="E31" s="238"/>
      <c r="F31" s="239"/>
      <c r="G31" s="30"/>
      <c r="H31" s="11"/>
      <c r="I31" s="11"/>
      <c r="J31" s="12"/>
    </row>
    <row r="32" spans="1:10" ht="19.5" customHeight="1">
      <c r="A32" s="228"/>
      <c r="B32" s="237"/>
      <c r="C32" s="238"/>
      <c r="D32" s="238"/>
      <c r="E32" s="238"/>
      <c r="F32" s="240"/>
      <c r="G32" s="30"/>
      <c r="H32" s="11"/>
      <c r="I32" s="11"/>
      <c r="J32" s="12"/>
    </row>
    <row r="33" spans="1:10" ht="19.5" customHeight="1">
      <c r="A33" s="228"/>
      <c r="B33" s="237"/>
      <c r="C33" s="238"/>
      <c r="D33" s="238"/>
      <c r="E33" s="238"/>
      <c r="F33" s="240"/>
      <c r="G33" s="30"/>
      <c r="H33" s="11"/>
      <c r="I33" s="11"/>
      <c r="J33" s="12"/>
    </row>
    <row r="34" spans="1:10" ht="19.5" customHeight="1">
      <c r="A34" s="228"/>
      <c r="B34" s="237"/>
      <c r="C34" s="238"/>
      <c r="D34" s="238"/>
      <c r="E34" s="238"/>
      <c r="F34" s="239"/>
      <c r="G34" s="30"/>
      <c r="H34" s="11"/>
      <c r="I34" s="11"/>
      <c r="J34" s="12"/>
    </row>
    <row r="35" spans="1:10" ht="19.5" customHeight="1">
      <c r="A35" s="228"/>
      <c r="B35" s="237"/>
      <c r="C35" s="238"/>
      <c r="D35" s="238"/>
      <c r="E35" s="238"/>
      <c r="F35" s="239"/>
      <c r="G35" s="30"/>
      <c r="H35" s="11"/>
      <c r="I35" s="11"/>
      <c r="J35" s="12"/>
    </row>
    <row r="36" spans="1:10" ht="19.5" customHeight="1">
      <c r="A36" s="228"/>
      <c r="B36" s="237"/>
      <c r="C36" s="238"/>
      <c r="D36" s="238"/>
      <c r="E36" s="238"/>
      <c r="F36" s="240"/>
      <c r="G36" s="30"/>
      <c r="H36" s="11"/>
      <c r="I36" s="11"/>
      <c r="J36" s="12"/>
    </row>
    <row r="37" spans="1:10" s="24" customFormat="1" ht="30.75" customHeight="1" thickBot="1">
      <c r="A37" s="229"/>
      <c r="B37" s="243"/>
      <c r="C37" s="244"/>
      <c r="D37" s="244"/>
      <c r="E37" s="244"/>
      <c r="F37" s="245"/>
      <c r="G37" s="32"/>
      <c r="H37" s="25"/>
      <c r="I37" s="25"/>
      <c r="J37" s="26"/>
    </row>
  </sheetData>
  <sheetProtection/>
  <mergeCells count="13"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9" sqref="H9"/>
    </sheetView>
  </sheetViews>
  <sheetFormatPr defaultColWidth="9.00390625" defaultRowHeight="16.5"/>
  <cols>
    <col min="1" max="1" width="3.00390625" style="255" customWidth="1"/>
    <col min="2" max="5" width="2.625" style="255" customWidth="1"/>
    <col min="6" max="6" width="20.625" style="157" customWidth="1"/>
    <col min="7" max="7" width="13.625" style="133" customWidth="1"/>
    <col min="8" max="8" width="14.875" style="133" customWidth="1"/>
    <col min="9" max="9" width="12.625" style="133" customWidth="1"/>
    <col min="10" max="10" width="16.125" style="133" customWidth="1"/>
    <col min="11" max="11" width="14.625" style="133" customWidth="1"/>
    <col min="12" max="12" width="16.125" style="133" customWidth="1"/>
    <col min="13" max="13" width="14.625" style="133" customWidth="1"/>
    <col min="14" max="14" width="15.375" style="133" customWidth="1"/>
    <col min="15" max="15" width="14.625" style="133" customWidth="1"/>
    <col min="16" max="16" width="15.875" style="133" customWidth="1"/>
    <col min="17" max="16384" width="9.00390625" style="133" customWidth="1"/>
  </cols>
  <sheetData>
    <row r="1" spans="1:11" s="124" customFormat="1" ht="15.75" customHeight="1">
      <c r="A1" s="223"/>
      <c r="B1" s="224"/>
      <c r="C1" s="224"/>
      <c r="D1" s="224"/>
      <c r="E1" s="224"/>
      <c r="F1" s="121"/>
      <c r="G1" s="121"/>
      <c r="H1" s="121"/>
      <c r="I1" s="121"/>
      <c r="J1" s="122" t="s">
        <v>90</v>
      </c>
      <c r="K1" s="123" t="s">
        <v>16</v>
      </c>
    </row>
    <row r="2" spans="1:11" s="127" customFormat="1" ht="25.5" customHeight="1">
      <c r="A2" s="223"/>
      <c r="B2" s="223"/>
      <c r="C2" s="223"/>
      <c r="D2" s="223"/>
      <c r="E2" s="223"/>
      <c r="F2" s="36"/>
      <c r="G2" s="36"/>
      <c r="H2" s="36"/>
      <c r="I2" s="36"/>
      <c r="J2" s="2" t="s">
        <v>131</v>
      </c>
      <c r="K2" s="35" t="s">
        <v>132</v>
      </c>
    </row>
    <row r="3" spans="1:11" s="127" customFormat="1" ht="25.5" customHeight="1">
      <c r="A3" s="223"/>
      <c r="B3" s="223"/>
      <c r="C3" s="223"/>
      <c r="D3" s="223"/>
      <c r="E3" s="223"/>
      <c r="F3" s="36"/>
      <c r="G3" s="36"/>
      <c r="H3" s="128"/>
      <c r="J3" s="125" t="s">
        <v>95</v>
      </c>
      <c r="K3" s="126" t="s">
        <v>96</v>
      </c>
    </row>
    <row r="4" spans="1:16" s="129" customFormat="1" ht="16.5" customHeight="1" thickBot="1">
      <c r="A4" s="337" t="s">
        <v>92</v>
      </c>
      <c r="B4" s="337"/>
      <c r="C4" s="337"/>
      <c r="D4" s="337"/>
      <c r="E4" s="337"/>
      <c r="G4" s="130"/>
      <c r="H4" s="130"/>
      <c r="I4" s="130"/>
      <c r="J4" s="131" t="s">
        <v>91</v>
      </c>
      <c r="K4" s="132" t="s">
        <v>157</v>
      </c>
      <c r="P4" s="131" t="s">
        <v>1</v>
      </c>
    </row>
    <row r="5" spans="1:16" ht="24" customHeight="1">
      <c r="A5" s="338" t="s">
        <v>0</v>
      </c>
      <c r="B5" s="342" t="s">
        <v>121</v>
      </c>
      <c r="C5" s="343"/>
      <c r="D5" s="343"/>
      <c r="E5" s="343"/>
      <c r="F5" s="344"/>
      <c r="G5" s="340" t="s">
        <v>2</v>
      </c>
      <c r="H5" s="345"/>
      <c r="I5" s="340" t="s">
        <v>23</v>
      </c>
      <c r="J5" s="345"/>
      <c r="K5" s="341" t="s">
        <v>3</v>
      </c>
      <c r="L5" s="345"/>
      <c r="M5" s="340" t="s">
        <v>9</v>
      </c>
      <c r="N5" s="345"/>
      <c r="O5" s="340" t="s">
        <v>4</v>
      </c>
      <c r="P5" s="341"/>
    </row>
    <row r="6" spans="1:16" ht="24" customHeight="1">
      <c r="A6" s="339"/>
      <c r="B6" s="247" t="s">
        <v>10</v>
      </c>
      <c r="C6" s="247" t="s">
        <v>11</v>
      </c>
      <c r="D6" s="247" t="s">
        <v>12</v>
      </c>
      <c r="E6" s="247" t="s">
        <v>13</v>
      </c>
      <c r="F6" s="42" t="s">
        <v>120</v>
      </c>
      <c r="G6" s="134" t="s">
        <v>97</v>
      </c>
      <c r="H6" s="134" t="s">
        <v>14</v>
      </c>
      <c r="I6" s="134" t="s">
        <v>97</v>
      </c>
      <c r="J6" s="135" t="s">
        <v>14</v>
      </c>
      <c r="K6" s="136" t="s">
        <v>97</v>
      </c>
      <c r="L6" s="134" t="s">
        <v>14</v>
      </c>
      <c r="M6" s="134" t="s">
        <v>97</v>
      </c>
      <c r="N6" s="134" t="s">
        <v>14</v>
      </c>
      <c r="O6" s="134" t="s">
        <v>97</v>
      </c>
      <c r="P6" s="137" t="s">
        <v>14</v>
      </c>
    </row>
    <row r="7" spans="1:16" s="139" customFormat="1" ht="23.25" customHeight="1">
      <c r="A7" s="249">
        <v>95</v>
      </c>
      <c r="B7" s="250"/>
      <c r="C7" s="251"/>
      <c r="D7" s="251"/>
      <c r="E7" s="251"/>
      <c r="F7" s="246" t="s">
        <v>122</v>
      </c>
      <c r="G7" s="306">
        <f>SUM(G8:G11)</f>
        <v>211270201</v>
      </c>
      <c r="H7" s="306">
        <f aca="true" t="shared" si="0" ref="H7:P7">SUM(H8:H11)</f>
        <v>5767632735</v>
      </c>
      <c r="I7" s="306">
        <f t="shared" si="0"/>
        <v>1664699</v>
      </c>
      <c r="J7" s="307">
        <f t="shared" si="0"/>
        <v>1086517563</v>
      </c>
      <c r="K7" s="308">
        <f t="shared" si="0"/>
        <v>201794511</v>
      </c>
      <c r="L7" s="306">
        <f t="shared" si="0"/>
        <v>2933572730</v>
      </c>
      <c r="M7" s="306">
        <f t="shared" si="0"/>
        <v>286346070</v>
      </c>
      <c r="N7" s="309">
        <f t="shared" si="0"/>
        <v>-286346070</v>
      </c>
      <c r="O7" s="306">
        <f t="shared" si="0"/>
        <v>294157061</v>
      </c>
      <c r="P7" s="310">
        <f t="shared" si="0"/>
        <v>1461196372</v>
      </c>
    </row>
    <row r="8" spans="1:16" s="142" customFormat="1" ht="23.25" customHeight="1">
      <c r="A8" s="227" t="s">
        <v>155</v>
      </c>
      <c r="B8" s="252">
        <v>1</v>
      </c>
      <c r="C8" s="253"/>
      <c r="D8" s="253"/>
      <c r="E8" s="253"/>
      <c r="F8" s="144" t="s">
        <v>116</v>
      </c>
      <c r="G8" s="306">
        <f>'歲出總經'!G8+'歲出總資'!G8</f>
        <v>0</v>
      </c>
      <c r="H8" s="306">
        <f>'歲出總經'!H8+'歲出總資'!H8</f>
        <v>247503605</v>
      </c>
      <c r="I8" s="306">
        <f>'歲出總經'!I8+'歲出總資'!I8</f>
        <v>0</v>
      </c>
      <c r="J8" s="306">
        <f>'歲出總經'!J8+'歲出總資'!J8</f>
        <v>1592654</v>
      </c>
      <c r="K8" s="311">
        <f>'歲出總經'!K8+'歲出總資'!K8</f>
        <v>0</v>
      </c>
      <c r="L8" s="306">
        <f>'歲出總經'!L8+'歲出總資'!L8</f>
        <v>242929861</v>
      </c>
      <c r="M8" s="306">
        <f>'歲出總經'!M8+'歲出總資'!M8</f>
        <v>181090</v>
      </c>
      <c r="N8" s="309">
        <f>'歲出總經'!N8+'歲出總資'!N8</f>
        <v>-181090</v>
      </c>
      <c r="O8" s="306">
        <f>'歲出總經'!O8+'歲出總資'!O8</f>
        <v>181090</v>
      </c>
      <c r="P8" s="312">
        <f>'歲出總經'!P8+'歲出總資'!P8</f>
        <v>2800000</v>
      </c>
    </row>
    <row r="9" spans="1:16" s="142" customFormat="1" ht="23.25" customHeight="1">
      <c r="A9" s="227">
        <v>97</v>
      </c>
      <c r="B9" s="252">
        <v>2</v>
      </c>
      <c r="C9" s="253"/>
      <c r="D9" s="253"/>
      <c r="E9" s="253"/>
      <c r="F9" s="144" t="s">
        <v>34</v>
      </c>
      <c r="G9" s="306">
        <f>'歲出總經'!G9+'歲出總資'!G9</f>
        <v>62653840</v>
      </c>
      <c r="H9" s="306">
        <f>'歲出總經'!H9+'歲出總資'!H9</f>
        <v>3652411784</v>
      </c>
      <c r="I9" s="306">
        <f>'歲出總經'!I9+'歲出總資'!I9</f>
        <v>982675</v>
      </c>
      <c r="J9" s="306">
        <f>'歲出總經'!J9+'歲出總資'!J9</f>
        <v>261477437</v>
      </c>
      <c r="K9" s="311">
        <f>'歲出總經'!K9+'歲出總資'!K9</f>
        <v>53860174</v>
      </c>
      <c r="L9" s="306">
        <f>'歲出總經'!L9+'歲出總資'!L9</f>
        <v>1719844190</v>
      </c>
      <c r="M9" s="306">
        <f>'歲出總經'!M9+'歲出總資'!M9</f>
        <v>244062977</v>
      </c>
      <c r="N9" s="309">
        <f>'歲出總經'!N9+'歲出總資'!N9</f>
        <v>-244062977</v>
      </c>
      <c r="O9" s="306">
        <f>'歲出總經'!O9+'歲出總資'!O9</f>
        <v>251873968</v>
      </c>
      <c r="P9" s="312">
        <f aca="true" t="shared" si="1" ref="O9:P11">H9-J9-L9+N9</f>
        <v>1427027180</v>
      </c>
    </row>
    <row r="10" spans="1:16" s="142" customFormat="1" ht="23.25" customHeight="1">
      <c r="A10" s="227"/>
      <c r="B10" s="252">
        <v>3</v>
      </c>
      <c r="C10" s="253"/>
      <c r="D10" s="253"/>
      <c r="E10" s="253"/>
      <c r="F10" s="144" t="s">
        <v>153</v>
      </c>
      <c r="G10" s="306">
        <f>'歲出總經'!G11+'歲出總資'!G10</f>
        <v>1453890</v>
      </c>
      <c r="H10" s="306">
        <f>'歲出總經'!H11+'歲出總資'!H10</f>
        <v>6708729</v>
      </c>
      <c r="I10" s="306">
        <f>'歲出總經'!I11+'歲出總資'!I10</f>
        <v>678890</v>
      </c>
      <c r="J10" s="306">
        <f>'歲出總經'!J11+'歲出總資'!J10</f>
        <v>235100</v>
      </c>
      <c r="K10" s="311">
        <f>'歲出總經'!K11+'歲出總資'!K10</f>
        <v>775000</v>
      </c>
      <c r="L10" s="306">
        <f>'歲出總經'!L11+'歲出總資'!L10</f>
        <v>6473629</v>
      </c>
      <c r="M10" s="313">
        <f>'歲出總經'!M11+'歲出總資'!M10</f>
        <v>0</v>
      </c>
      <c r="N10" s="313">
        <f>'歲出總經'!N11+'歲出總資'!N10</f>
        <v>0</v>
      </c>
      <c r="O10" s="306">
        <f t="shared" si="1"/>
        <v>0</v>
      </c>
      <c r="P10" s="312">
        <f t="shared" si="1"/>
        <v>0</v>
      </c>
    </row>
    <row r="11" spans="1:16" s="143" customFormat="1" ht="23.25" customHeight="1">
      <c r="A11" s="227"/>
      <c r="B11" s="252">
        <v>4</v>
      </c>
      <c r="C11" s="253"/>
      <c r="D11" s="253"/>
      <c r="E11" s="253"/>
      <c r="F11" s="144" t="s">
        <v>147</v>
      </c>
      <c r="G11" s="306">
        <f>'歲出總經'!G10+'歲出總資'!G11</f>
        <v>147162471</v>
      </c>
      <c r="H11" s="306">
        <f>'歲出總經'!H10+'歲出總資'!H11</f>
        <v>1861008617</v>
      </c>
      <c r="I11" s="306">
        <f>'歲出總經'!I10+'歲出總資'!I11</f>
        <v>3134</v>
      </c>
      <c r="J11" s="306">
        <f>'歲出總經'!J10+'歲出總資'!J11</f>
        <v>823212372</v>
      </c>
      <c r="K11" s="311">
        <f>'歲出總經'!K10+'歲出總資'!K11</f>
        <v>147159337</v>
      </c>
      <c r="L11" s="306">
        <f>'歲出總經'!L10+'歲出總資'!L11</f>
        <v>964325050</v>
      </c>
      <c r="M11" s="313">
        <f>'歲出總經'!M10+'歲出總資'!M11</f>
        <v>42102003</v>
      </c>
      <c r="N11" s="313">
        <f>'歲出總經'!N10+'歲出總資'!N11</f>
        <v>-42102003</v>
      </c>
      <c r="O11" s="306">
        <f t="shared" si="1"/>
        <v>42102003</v>
      </c>
      <c r="P11" s="312">
        <f t="shared" si="1"/>
        <v>31369192</v>
      </c>
    </row>
    <row r="12" spans="1:16" s="143" customFormat="1" ht="23.25" customHeight="1">
      <c r="A12" s="227"/>
      <c r="B12" s="252"/>
      <c r="C12" s="253"/>
      <c r="D12" s="253"/>
      <c r="E12" s="254"/>
      <c r="F12" s="144"/>
      <c r="G12" s="138"/>
      <c r="H12" s="138"/>
      <c r="I12" s="138"/>
      <c r="J12" s="138"/>
      <c r="K12" s="140"/>
      <c r="L12" s="138"/>
      <c r="M12" s="269"/>
      <c r="N12" s="269"/>
      <c r="O12" s="138"/>
      <c r="P12" s="141"/>
    </row>
    <row r="13" spans="1:16" s="145" customFormat="1" ht="23.25" customHeight="1">
      <c r="A13" s="227"/>
      <c r="B13" s="252"/>
      <c r="C13" s="253"/>
      <c r="D13" s="253"/>
      <c r="E13" s="253"/>
      <c r="F13" s="144"/>
      <c r="G13" s="138"/>
      <c r="H13" s="138"/>
      <c r="I13" s="138"/>
      <c r="J13" s="138"/>
      <c r="K13" s="140"/>
      <c r="L13" s="138"/>
      <c r="M13" s="138"/>
      <c r="N13" s="138"/>
      <c r="O13" s="138"/>
      <c r="P13" s="141"/>
    </row>
    <row r="14" spans="1:16" s="145" customFormat="1" ht="23.25" customHeight="1">
      <c r="A14" s="227"/>
      <c r="B14" s="252"/>
      <c r="C14" s="253"/>
      <c r="D14" s="253"/>
      <c r="E14" s="253"/>
      <c r="F14" s="146"/>
      <c r="G14" s="138"/>
      <c r="H14" s="138"/>
      <c r="I14" s="138"/>
      <c r="J14" s="138"/>
      <c r="K14" s="140"/>
      <c r="L14" s="138"/>
      <c r="M14" s="138"/>
      <c r="N14" s="138"/>
      <c r="O14" s="138"/>
      <c r="P14" s="141"/>
    </row>
    <row r="15" spans="1:16" s="151" customFormat="1" ht="23.25" customHeight="1">
      <c r="A15" s="227"/>
      <c r="B15" s="252"/>
      <c r="C15" s="253"/>
      <c r="D15" s="253"/>
      <c r="E15" s="253"/>
      <c r="F15" s="147"/>
      <c r="G15" s="148"/>
      <c r="H15" s="148"/>
      <c r="I15" s="148"/>
      <c r="J15" s="148"/>
      <c r="K15" s="149"/>
      <c r="L15" s="148"/>
      <c r="M15" s="148"/>
      <c r="N15" s="148"/>
      <c r="O15" s="148"/>
      <c r="P15" s="150"/>
    </row>
    <row r="16" spans="1:16" s="151" customFormat="1" ht="23.25" customHeight="1">
      <c r="A16" s="227"/>
      <c r="B16" s="252"/>
      <c r="C16" s="253"/>
      <c r="D16" s="253"/>
      <c r="E16" s="253"/>
      <c r="F16" s="147"/>
      <c r="G16" s="148"/>
      <c r="H16" s="148"/>
      <c r="I16" s="148"/>
      <c r="J16" s="148"/>
      <c r="K16" s="149"/>
      <c r="L16" s="148"/>
      <c r="M16" s="148"/>
      <c r="N16" s="148"/>
      <c r="O16" s="148"/>
      <c r="P16" s="150"/>
    </row>
    <row r="17" spans="1:16" s="145" customFormat="1" ht="23.25" customHeight="1">
      <c r="A17" s="227"/>
      <c r="B17" s="252"/>
      <c r="C17" s="253"/>
      <c r="D17" s="253"/>
      <c r="E17" s="253"/>
      <c r="F17" s="146"/>
      <c r="G17" s="138"/>
      <c r="H17" s="138"/>
      <c r="I17" s="138"/>
      <c r="J17" s="138"/>
      <c r="K17" s="140"/>
      <c r="L17" s="138"/>
      <c r="M17" s="138"/>
      <c r="N17" s="138"/>
      <c r="O17" s="138"/>
      <c r="P17" s="141"/>
    </row>
    <row r="18" spans="1:16" s="145" customFormat="1" ht="23.25" customHeight="1">
      <c r="A18" s="227"/>
      <c r="B18" s="252"/>
      <c r="C18" s="253"/>
      <c r="D18" s="253"/>
      <c r="E18" s="253"/>
      <c r="F18" s="144"/>
      <c r="G18" s="138"/>
      <c r="H18" s="138"/>
      <c r="I18" s="138"/>
      <c r="J18" s="138"/>
      <c r="K18" s="140"/>
      <c r="L18" s="138"/>
      <c r="M18" s="138"/>
      <c r="N18" s="138"/>
      <c r="O18" s="138"/>
      <c r="P18" s="141"/>
    </row>
    <row r="19" spans="1:16" s="145" customFormat="1" ht="23.25" customHeight="1">
      <c r="A19" s="227"/>
      <c r="B19" s="252"/>
      <c r="C19" s="253"/>
      <c r="D19" s="253"/>
      <c r="E19" s="253"/>
      <c r="F19" s="146"/>
      <c r="G19" s="138"/>
      <c r="H19" s="138"/>
      <c r="I19" s="138"/>
      <c r="J19" s="138"/>
      <c r="K19" s="140"/>
      <c r="L19" s="138"/>
      <c r="M19" s="138"/>
      <c r="N19" s="138"/>
      <c r="O19" s="138"/>
      <c r="P19" s="141"/>
    </row>
    <row r="20" spans="1:16" s="151" customFormat="1" ht="23.25" customHeight="1">
      <c r="A20" s="227"/>
      <c r="B20" s="252"/>
      <c r="C20" s="253"/>
      <c r="D20" s="253"/>
      <c r="E20" s="253"/>
      <c r="F20" s="147"/>
      <c r="G20" s="148"/>
      <c r="H20" s="148"/>
      <c r="I20" s="148"/>
      <c r="J20" s="148"/>
      <c r="K20" s="149"/>
      <c r="L20" s="148"/>
      <c r="M20" s="148"/>
      <c r="N20" s="148"/>
      <c r="O20" s="148"/>
      <c r="P20" s="150"/>
    </row>
    <row r="21" spans="1:16" s="145" customFormat="1" ht="23.25" customHeight="1">
      <c r="A21" s="227"/>
      <c r="B21" s="252"/>
      <c r="C21" s="253"/>
      <c r="D21" s="253"/>
      <c r="E21" s="253"/>
      <c r="F21" s="146"/>
      <c r="G21" s="138"/>
      <c r="H21" s="138"/>
      <c r="I21" s="138"/>
      <c r="J21" s="138"/>
      <c r="K21" s="140"/>
      <c r="L21" s="138"/>
      <c r="M21" s="138"/>
      <c r="N21" s="138"/>
      <c r="O21" s="138"/>
      <c r="P21" s="141"/>
    </row>
    <row r="22" spans="1:16" s="151" customFormat="1" ht="23.25" customHeight="1">
      <c r="A22" s="227"/>
      <c r="B22" s="252"/>
      <c r="C22" s="253"/>
      <c r="D22" s="253"/>
      <c r="E22" s="253"/>
      <c r="F22" s="147"/>
      <c r="G22" s="148"/>
      <c r="H22" s="148"/>
      <c r="I22" s="148"/>
      <c r="J22" s="148"/>
      <c r="K22" s="149"/>
      <c r="L22" s="148"/>
      <c r="M22" s="148"/>
      <c r="N22" s="148"/>
      <c r="O22" s="148"/>
      <c r="P22" s="150"/>
    </row>
    <row r="23" spans="1:16" s="151" customFormat="1" ht="23.25" customHeight="1">
      <c r="A23" s="227"/>
      <c r="B23" s="252"/>
      <c r="C23" s="253"/>
      <c r="D23" s="253"/>
      <c r="E23" s="253"/>
      <c r="F23" s="147"/>
      <c r="G23" s="148"/>
      <c r="H23" s="148"/>
      <c r="I23" s="148"/>
      <c r="J23" s="148"/>
      <c r="K23" s="149"/>
      <c r="L23" s="148"/>
      <c r="M23" s="148"/>
      <c r="N23" s="148"/>
      <c r="O23" s="148"/>
      <c r="P23" s="150"/>
    </row>
    <row r="24" spans="1:16" s="145" customFormat="1" ht="23.25" customHeight="1">
      <c r="A24" s="227"/>
      <c r="B24" s="252"/>
      <c r="C24" s="253"/>
      <c r="D24" s="253"/>
      <c r="E24" s="253"/>
      <c r="F24" s="146"/>
      <c r="G24" s="138"/>
      <c r="H24" s="138"/>
      <c r="I24" s="138"/>
      <c r="J24" s="138"/>
      <c r="K24" s="140"/>
      <c r="L24" s="138"/>
      <c r="M24" s="138"/>
      <c r="N24" s="138"/>
      <c r="O24" s="138"/>
      <c r="P24" s="141"/>
    </row>
    <row r="25" spans="1:16" s="145" customFormat="1" ht="23.25" customHeight="1">
      <c r="A25" s="227"/>
      <c r="B25" s="252"/>
      <c r="C25" s="253"/>
      <c r="D25" s="253"/>
      <c r="E25" s="253"/>
      <c r="F25" s="144"/>
      <c r="G25" s="138"/>
      <c r="H25" s="138"/>
      <c r="I25" s="138"/>
      <c r="J25" s="138"/>
      <c r="K25" s="140"/>
      <c r="L25" s="138"/>
      <c r="M25" s="138"/>
      <c r="N25" s="138"/>
      <c r="O25" s="138"/>
      <c r="P25" s="141"/>
    </row>
    <row r="26" spans="1:16" s="145" customFormat="1" ht="23.25" customHeight="1">
      <c r="A26" s="227"/>
      <c r="B26" s="252"/>
      <c r="C26" s="253"/>
      <c r="D26" s="253"/>
      <c r="E26" s="253"/>
      <c r="F26" s="146"/>
      <c r="G26" s="138"/>
      <c r="H26" s="138"/>
      <c r="I26" s="138"/>
      <c r="J26" s="138"/>
      <c r="K26" s="140"/>
      <c r="L26" s="138"/>
      <c r="M26" s="138"/>
      <c r="N26" s="138"/>
      <c r="O26" s="138"/>
      <c r="P26" s="141"/>
    </row>
    <row r="27" spans="1:16" s="151" customFormat="1" ht="23.25" customHeight="1">
      <c r="A27" s="227"/>
      <c r="B27" s="252"/>
      <c r="C27" s="253"/>
      <c r="D27" s="253"/>
      <c r="E27" s="253"/>
      <c r="F27" s="147"/>
      <c r="G27" s="148"/>
      <c r="H27" s="148"/>
      <c r="I27" s="148"/>
      <c r="J27" s="148"/>
      <c r="K27" s="149"/>
      <c r="L27" s="148"/>
      <c r="M27" s="148"/>
      <c r="N27" s="148"/>
      <c r="O27" s="148"/>
      <c r="P27" s="150"/>
    </row>
    <row r="28" spans="1:16" s="151" customFormat="1" ht="23.25" customHeight="1">
      <c r="A28" s="227"/>
      <c r="B28" s="252"/>
      <c r="C28" s="253"/>
      <c r="D28" s="253"/>
      <c r="E28" s="253"/>
      <c r="F28" s="147"/>
      <c r="G28" s="148"/>
      <c r="H28" s="148"/>
      <c r="I28" s="148"/>
      <c r="J28" s="148"/>
      <c r="K28" s="149"/>
      <c r="L28" s="148"/>
      <c r="M28" s="148"/>
      <c r="N28" s="148"/>
      <c r="O28" s="148"/>
      <c r="P28" s="150"/>
    </row>
    <row r="29" spans="1:16" s="152" customFormat="1" ht="23.25" customHeight="1">
      <c r="A29" s="255"/>
      <c r="B29" s="253"/>
      <c r="C29" s="253"/>
      <c r="D29" s="253"/>
      <c r="E29" s="253"/>
      <c r="F29" s="146"/>
      <c r="G29" s="138"/>
      <c r="H29" s="138"/>
      <c r="I29" s="138"/>
      <c r="J29" s="138"/>
      <c r="K29" s="140"/>
      <c r="L29" s="138"/>
      <c r="M29" s="138"/>
      <c r="N29" s="138"/>
      <c r="O29" s="138"/>
      <c r="P29" s="141"/>
    </row>
    <row r="30" spans="1:16" s="152" customFormat="1" ht="23.25" customHeight="1">
      <c r="A30" s="255"/>
      <c r="B30" s="253"/>
      <c r="C30" s="253"/>
      <c r="D30" s="253"/>
      <c r="E30" s="253"/>
      <c r="F30" s="146"/>
      <c r="G30" s="138"/>
      <c r="H30" s="138"/>
      <c r="I30" s="138"/>
      <c r="J30" s="138"/>
      <c r="K30" s="140"/>
      <c r="L30" s="138"/>
      <c r="M30" s="138"/>
      <c r="N30" s="138"/>
      <c r="O30" s="138"/>
      <c r="P30" s="141"/>
    </row>
    <row r="31" spans="1:16" s="152" customFormat="1" ht="23.25" customHeight="1">
      <c r="A31" s="255"/>
      <c r="B31" s="253"/>
      <c r="C31" s="253"/>
      <c r="D31" s="253"/>
      <c r="E31" s="253"/>
      <c r="F31" s="144"/>
      <c r="G31" s="138"/>
      <c r="H31" s="138"/>
      <c r="I31" s="138"/>
      <c r="J31" s="138"/>
      <c r="K31" s="140"/>
      <c r="L31" s="138"/>
      <c r="M31" s="138"/>
      <c r="N31" s="138"/>
      <c r="O31" s="138"/>
      <c r="P31" s="141"/>
    </row>
    <row r="32" spans="1:16" s="152" customFormat="1" ht="23.25" customHeight="1">
      <c r="A32" s="255"/>
      <c r="B32" s="253"/>
      <c r="C32" s="253"/>
      <c r="D32" s="253"/>
      <c r="E32" s="253"/>
      <c r="F32" s="146"/>
      <c r="G32" s="138"/>
      <c r="H32" s="138"/>
      <c r="I32" s="138"/>
      <c r="J32" s="138"/>
      <c r="K32" s="140"/>
      <c r="L32" s="138"/>
      <c r="M32" s="138"/>
      <c r="N32" s="138"/>
      <c r="O32" s="138"/>
      <c r="P32" s="141"/>
    </row>
    <row r="33" spans="1:16" s="129" customFormat="1" ht="24" customHeight="1" thickBot="1">
      <c r="A33" s="256"/>
      <c r="B33" s="257"/>
      <c r="C33" s="257"/>
      <c r="D33" s="258"/>
      <c r="E33" s="257"/>
      <c r="F33" s="153"/>
      <c r="G33" s="154"/>
      <c r="H33" s="154"/>
      <c r="I33" s="154"/>
      <c r="J33" s="154"/>
      <c r="K33" s="155"/>
      <c r="L33" s="154"/>
      <c r="M33" s="154"/>
      <c r="N33" s="154"/>
      <c r="O33" s="154"/>
      <c r="P33" s="156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9" sqref="G9"/>
    </sheetView>
  </sheetViews>
  <sheetFormatPr defaultColWidth="9.00390625" defaultRowHeight="16.5"/>
  <cols>
    <col min="1" max="1" width="3.00390625" style="255" customWidth="1"/>
    <col min="2" max="5" width="2.625" style="255" customWidth="1"/>
    <col min="6" max="6" width="20.625" style="157" customWidth="1"/>
    <col min="7" max="7" width="14.125" style="133" customWidth="1"/>
    <col min="8" max="8" width="15.125" style="133" customWidth="1"/>
    <col min="9" max="9" width="13.125" style="133" customWidth="1"/>
    <col min="10" max="10" width="14.125" style="133" customWidth="1"/>
    <col min="11" max="16" width="14.75390625" style="133" customWidth="1"/>
    <col min="17" max="16384" width="9.00390625" style="133" customWidth="1"/>
  </cols>
  <sheetData>
    <row r="1" spans="1:11" s="124" customFormat="1" ht="15.75" customHeight="1">
      <c r="A1" s="223"/>
      <c r="B1" s="224"/>
      <c r="C1" s="224"/>
      <c r="D1" s="224"/>
      <c r="E1" s="224"/>
      <c r="F1" s="121"/>
      <c r="G1" s="121"/>
      <c r="H1" s="121"/>
      <c r="I1" s="121"/>
      <c r="J1" s="122" t="s">
        <v>90</v>
      </c>
      <c r="K1" s="123" t="s">
        <v>16</v>
      </c>
    </row>
    <row r="2" spans="1:11" s="127" customFormat="1" ht="25.5" customHeight="1">
      <c r="A2" s="223"/>
      <c r="B2" s="223"/>
      <c r="C2" s="223"/>
      <c r="D2" s="223"/>
      <c r="E2" s="223"/>
      <c r="F2" s="36"/>
      <c r="G2" s="36"/>
      <c r="H2" s="36"/>
      <c r="I2" s="36"/>
      <c r="J2" s="2" t="s">
        <v>131</v>
      </c>
      <c r="K2" s="35" t="s">
        <v>132</v>
      </c>
    </row>
    <row r="3" spans="1:11" s="127" customFormat="1" ht="25.5" customHeight="1">
      <c r="A3" s="223"/>
      <c r="B3" s="223"/>
      <c r="C3" s="223"/>
      <c r="D3" s="223"/>
      <c r="E3" s="223"/>
      <c r="F3" s="36"/>
      <c r="G3" s="36"/>
      <c r="H3" s="128"/>
      <c r="J3" s="125" t="s">
        <v>95</v>
      </c>
      <c r="K3" s="126" t="s">
        <v>96</v>
      </c>
    </row>
    <row r="4" spans="1:16" s="129" customFormat="1" ht="16.5" customHeight="1" thickBot="1">
      <c r="A4" s="337" t="s">
        <v>93</v>
      </c>
      <c r="B4" s="337"/>
      <c r="C4" s="337"/>
      <c r="D4" s="337"/>
      <c r="E4" s="337"/>
      <c r="G4" s="130"/>
      <c r="H4" s="130"/>
      <c r="I4" s="130"/>
      <c r="J4" s="131" t="s">
        <v>91</v>
      </c>
      <c r="K4" s="132" t="s">
        <v>154</v>
      </c>
      <c r="P4" s="131" t="s">
        <v>1</v>
      </c>
    </row>
    <row r="5" spans="1:16" ht="24" customHeight="1">
      <c r="A5" s="338" t="s">
        <v>0</v>
      </c>
      <c r="B5" s="342" t="s">
        <v>121</v>
      </c>
      <c r="C5" s="343"/>
      <c r="D5" s="343"/>
      <c r="E5" s="343"/>
      <c r="F5" s="344"/>
      <c r="G5" s="340" t="s">
        <v>2</v>
      </c>
      <c r="H5" s="345"/>
      <c r="I5" s="340" t="s">
        <v>23</v>
      </c>
      <c r="J5" s="345"/>
      <c r="K5" s="341" t="s">
        <v>3</v>
      </c>
      <c r="L5" s="345"/>
      <c r="M5" s="340" t="s">
        <v>9</v>
      </c>
      <c r="N5" s="345"/>
      <c r="O5" s="340" t="s">
        <v>4</v>
      </c>
      <c r="P5" s="341"/>
    </row>
    <row r="6" spans="1:16" ht="24" customHeight="1">
      <c r="A6" s="339"/>
      <c r="B6" s="247" t="s">
        <v>10</v>
      </c>
      <c r="C6" s="247" t="s">
        <v>11</v>
      </c>
      <c r="D6" s="247" t="s">
        <v>12</v>
      </c>
      <c r="E6" s="247" t="s">
        <v>13</v>
      </c>
      <c r="F6" s="42" t="s">
        <v>120</v>
      </c>
      <c r="G6" s="134" t="s">
        <v>97</v>
      </c>
      <c r="H6" s="134" t="s">
        <v>14</v>
      </c>
      <c r="I6" s="134" t="s">
        <v>97</v>
      </c>
      <c r="J6" s="135" t="s">
        <v>14</v>
      </c>
      <c r="K6" s="136" t="s">
        <v>97</v>
      </c>
      <c r="L6" s="134" t="s">
        <v>14</v>
      </c>
      <c r="M6" s="134" t="s">
        <v>97</v>
      </c>
      <c r="N6" s="134" t="s">
        <v>14</v>
      </c>
      <c r="O6" s="134" t="s">
        <v>97</v>
      </c>
      <c r="P6" s="137" t="s">
        <v>14</v>
      </c>
    </row>
    <row r="7" spans="1:16" s="139" customFormat="1" ht="23.25" customHeight="1">
      <c r="A7" s="249">
        <v>95</v>
      </c>
      <c r="B7" s="250"/>
      <c r="C7" s="251"/>
      <c r="D7" s="251"/>
      <c r="E7" s="251"/>
      <c r="F7" s="246" t="s">
        <v>118</v>
      </c>
      <c r="G7" s="289">
        <f aca="true" t="shared" si="0" ref="G7:P7">SUM(G8:G10)</f>
        <v>14495611</v>
      </c>
      <c r="H7" s="289">
        <f t="shared" si="0"/>
        <v>238408046</v>
      </c>
      <c r="I7" s="289">
        <f t="shared" si="0"/>
        <v>83389</v>
      </c>
      <c r="J7" s="290">
        <f t="shared" si="0"/>
        <v>31538840</v>
      </c>
      <c r="K7" s="291">
        <f t="shared" si="0"/>
        <v>14412222</v>
      </c>
      <c r="L7" s="289">
        <f t="shared" si="0"/>
        <v>195714116</v>
      </c>
      <c r="M7" s="289">
        <f t="shared" si="0"/>
        <v>181090</v>
      </c>
      <c r="N7" s="292">
        <f t="shared" si="0"/>
        <v>-181090</v>
      </c>
      <c r="O7" s="289">
        <f t="shared" si="0"/>
        <v>181090</v>
      </c>
      <c r="P7" s="293">
        <f t="shared" si="0"/>
        <v>10974000</v>
      </c>
    </row>
    <row r="8" spans="1:16" s="142" customFormat="1" ht="23.25" customHeight="1">
      <c r="A8" s="227" t="s">
        <v>155</v>
      </c>
      <c r="B8" s="252">
        <v>1</v>
      </c>
      <c r="C8" s="253"/>
      <c r="D8" s="253"/>
      <c r="E8" s="253"/>
      <c r="F8" s="144" t="s">
        <v>116</v>
      </c>
      <c r="G8" s="289">
        <f>'歲出明細'!G13</f>
        <v>0</v>
      </c>
      <c r="H8" s="289">
        <f>'歲出明細'!H13</f>
        <v>111363140</v>
      </c>
      <c r="I8" s="289">
        <f>'歲出明細'!I13</f>
        <v>0</v>
      </c>
      <c r="J8" s="289">
        <f>'歲出明細'!J13</f>
        <v>698307</v>
      </c>
      <c r="K8" s="294">
        <f>'歲出明細'!K13</f>
        <v>0</v>
      </c>
      <c r="L8" s="289">
        <f>'歲出明細'!L13</f>
        <v>107683743</v>
      </c>
      <c r="M8" s="289">
        <f>'歲出明細'!M13</f>
        <v>181090</v>
      </c>
      <c r="N8" s="292">
        <f>'歲出明細'!N13</f>
        <v>-181090</v>
      </c>
      <c r="O8" s="289">
        <f>'歲出明細'!O13</f>
        <v>181090</v>
      </c>
      <c r="P8" s="295">
        <f>'歲出明細'!P13</f>
        <v>2800000</v>
      </c>
    </row>
    <row r="9" spans="1:16" s="142" customFormat="1" ht="23.25" customHeight="1">
      <c r="A9" s="227">
        <v>97</v>
      </c>
      <c r="B9" s="252">
        <v>2</v>
      </c>
      <c r="C9" s="253"/>
      <c r="D9" s="253"/>
      <c r="E9" s="253"/>
      <c r="F9" s="144" t="s">
        <v>34</v>
      </c>
      <c r="G9" s="289">
        <f>'歲出明細'!G23</f>
        <v>14495611</v>
      </c>
      <c r="H9" s="289">
        <f>'歲出明細'!H23</f>
        <v>99986651</v>
      </c>
      <c r="I9" s="289">
        <f>'歲出明細'!I23</f>
        <v>83389</v>
      </c>
      <c r="J9" s="289">
        <f>'歲出明細'!J23</f>
        <v>19074266</v>
      </c>
      <c r="K9" s="294">
        <f>'歲出明細'!K23</f>
        <v>14412222</v>
      </c>
      <c r="L9" s="289">
        <f>'歲出明細'!L23</f>
        <v>74198385</v>
      </c>
      <c r="M9" s="289">
        <f>'歲出明細'!M23</f>
        <v>0</v>
      </c>
      <c r="N9" s="289">
        <f>'歲出明細'!N23</f>
        <v>0</v>
      </c>
      <c r="O9" s="289">
        <f>'歲出明細'!O23</f>
        <v>0</v>
      </c>
      <c r="P9" s="295">
        <f>'歲出明細'!P23</f>
        <v>6714000</v>
      </c>
    </row>
    <row r="10" spans="1:16" s="143" customFormat="1" ht="23.25" customHeight="1">
      <c r="A10" s="227"/>
      <c r="B10" s="252">
        <v>4</v>
      </c>
      <c r="C10" s="253"/>
      <c r="D10" s="253"/>
      <c r="E10" s="253"/>
      <c r="F10" s="144" t="s">
        <v>147</v>
      </c>
      <c r="G10" s="289">
        <f>'歲出明細'!G49</f>
        <v>0</v>
      </c>
      <c r="H10" s="289">
        <f>'歲出明細'!H49</f>
        <v>27058255</v>
      </c>
      <c r="I10" s="289">
        <f>'歲出明細'!I49</f>
        <v>0</v>
      </c>
      <c r="J10" s="289">
        <f>'歲出明細'!J49</f>
        <v>11766267</v>
      </c>
      <c r="K10" s="294">
        <f>'歲出明細'!K49</f>
        <v>0</v>
      </c>
      <c r="L10" s="289">
        <f>'歲出明細'!L49</f>
        <v>13831988</v>
      </c>
      <c r="M10" s="289">
        <f>'歲出明細'!M49</f>
        <v>0</v>
      </c>
      <c r="N10" s="289">
        <f>'歲出明細'!N49</f>
        <v>0</v>
      </c>
      <c r="O10" s="289">
        <f>'歲出明細'!O49</f>
        <v>0</v>
      </c>
      <c r="P10" s="295">
        <f>'歲出明細'!P49</f>
        <v>1460000</v>
      </c>
    </row>
    <row r="11" spans="1:16" s="142" customFormat="1" ht="23.25" customHeight="1">
      <c r="A11" s="227"/>
      <c r="B11" s="252"/>
      <c r="C11" s="253"/>
      <c r="D11" s="253"/>
      <c r="E11" s="253"/>
      <c r="F11" s="144"/>
      <c r="G11" s="282"/>
      <c r="H11" s="282"/>
      <c r="I11" s="282"/>
      <c r="J11" s="282"/>
      <c r="K11" s="283"/>
      <c r="L11" s="282"/>
      <c r="M11" s="282"/>
      <c r="N11" s="282"/>
      <c r="O11" s="282"/>
      <c r="P11" s="284"/>
    </row>
    <row r="12" spans="1:16" s="143" customFormat="1" ht="23.25" customHeight="1">
      <c r="A12" s="227"/>
      <c r="B12" s="252"/>
      <c r="C12" s="253"/>
      <c r="D12" s="253"/>
      <c r="E12" s="253"/>
      <c r="F12" s="144"/>
      <c r="G12" s="282"/>
      <c r="H12" s="282"/>
      <c r="I12" s="282"/>
      <c r="J12" s="282"/>
      <c r="K12" s="283"/>
      <c r="L12" s="282"/>
      <c r="M12" s="285"/>
      <c r="N12" s="285"/>
      <c r="O12" s="282"/>
      <c r="P12" s="284"/>
    </row>
    <row r="13" spans="1:16" s="151" customFormat="1" ht="23.25" customHeight="1">
      <c r="A13" s="227"/>
      <c r="B13" s="252"/>
      <c r="C13" s="253"/>
      <c r="D13" s="253"/>
      <c r="E13" s="253"/>
      <c r="F13" s="147"/>
      <c r="G13" s="148"/>
      <c r="H13" s="148"/>
      <c r="I13" s="148"/>
      <c r="J13" s="148"/>
      <c r="K13" s="149"/>
      <c r="L13" s="148"/>
      <c r="M13" s="148"/>
      <c r="N13" s="148"/>
      <c r="O13" s="148"/>
      <c r="P13" s="150"/>
    </row>
    <row r="14" spans="1:16" s="151" customFormat="1" ht="23.25" customHeight="1">
      <c r="A14" s="227"/>
      <c r="B14" s="252"/>
      <c r="C14" s="253"/>
      <c r="D14" s="253"/>
      <c r="E14" s="253"/>
      <c r="F14" s="147"/>
      <c r="G14" s="148"/>
      <c r="H14" s="148"/>
      <c r="I14" s="148"/>
      <c r="J14" s="148"/>
      <c r="K14" s="149"/>
      <c r="L14" s="148"/>
      <c r="M14" s="148"/>
      <c r="N14" s="148"/>
      <c r="O14" s="148"/>
      <c r="P14" s="150"/>
    </row>
    <row r="15" spans="1:16" s="151" customFormat="1" ht="23.25" customHeight="1">
      <c r="A15" s="227"/>
      <c r="B15" s="252"/>
      <c r="C15" s="253"/>
      <c r="D15" s="253"/>
      <c r="E15" s="253"/>
      <c r="F15" s="147"/>
      <c r="G15" s="148"/>
      <c r="H15" s="148"/>
      <c r="I15" s="148"/>
      <c r="J15" s="148"/>
      <c r="K15" s="149"/>
      <c r="L15" s="148"/>
      <c r="M15" s="148"/>
      <c r="N15" s="148"/>
      <c r="O15" s="148"/>
      <c r="P15" s="150"/>
    </row>
    <row r="16" spans="1:16" s="145" customFormat="1" ht="23.25" customHeight="1">
      <c r="A16" s="227"/>
      <c r="B16" s="252"/>
      <c r="C16" s="253"/>
      <c r="D16" s="253"/>
      <c r="E16" s="253"/>
      <c r="F16" s="146"/>
      <c r="G16" s="138"/>
      <c r="H16" s="138"/>
      <c r="I16" s="138"/>
      <c r="J16" s="138"/>
      <c r="K16" s="140"/>
      <c r="L16" s="138"/>
      <c r="M16" s="138"/>
      <c r="N16" s="138"/>
      <c r="O16" s="138"/>
      <c r="P16" s="141"/>
    </row>
    <row r="17" spans="1:16" s="145" customFormat="1" ht="23.25" customHeight="1">
      <c r="A17" s="227"/>
      <c r="B17" s="252"/>
      <c r="C17" s="253"/>
      <c r="D17" s="253"/>
      <c r="E17" s="253"/>
      <c r="F17" s="144"/>
      <c r="G17" s="138"/>
      <c r="H17" s="138"/>
      <c r="I17" s="138"/>
      <c r="J17" s="138"/>
      <c r="K17" s="140"/>
      <c r="L17" s="138"/>
      <c r="M17" s="138"/>
      <c r="N17" s="138"/>
      <c r="O17" s="138"/>
      <c r="P17" s="141"/>
    </row>
    <row r="18" spans="1:16" s="145" customFormat="1" ht="23.25" customHeight="1">
      <c r="A18" s="227"/>
      <c r="B18" s="252"/>
      <c r="C18" s="253"/>
      <c r="D18" s="253"/>
      <c r="E18" s="253"/>
      <c r="F18" s="146"/>
      <c r="G18" s="138"/>
      <c r="H18" s="138"/>
      <c r="I18" s="138"/>
      <c r="J18" s="138"/>
      <c r="K18" s="140"/>
      <c r="L18" s="138"/>
      <c r="M18" s="138"/>
      <c r="N18" s="138"/>
      <c r="O18" s="138"/>
      <c r="P18" s="141"/>
    </row>
    <row r="19" spans="1:16" s="151" customFormat="1" ht="23.25" customHeight="1">
      <c r="A19" s="227"/>
      <c r="B19" s="252"/>
      <c r="C19" s="253"/>
      <c r="D19" s="253"/>
      <c r="E19" s="253"/>
      <c r="F19" s="147"/>
      <c r="G19" s="148"/>
      <c r="H19" s="148"/>
      <c r="I19" s="148"/>
      <c r="J19" s="148"/>
      <c r="K19" s="149"/>
      <c r="L19" s="148"/>
      <c r="M19" s="148"/>
      <c r="N19" s="148"/>
      <c r="O19" s="148"/>
      <c r="P19" s="150"/>
    </row>
    <row r="20" spans="1:16" s="145" customFormat="1" ht="23.25" customHeight="1">
      <c r="A20" s="227"/>
      <c r="B20" s="252"/>
      <c r="C20" s="253"/>
      <c r="D20" s="253"/>
      <c r="E20" s="253"/>
      <c r="F20" s="146"/>
      <c r="G20" s="138"/>
      <c r="H20" s="138"/>
      <c r="I20" s="138"/>
      <c r="J20" s="138"/>
      <c r="K20" s="140"/>
      <c r="L20" s="138"/>
      <c r="M20" s="138"/>
      <c r="N20" s="138"/>
      <c r="O20" s="138"/>
      <c r="P20" s="141"/>
    </row>
    <row r="21" spans="1:16" s="151" customFormat="1" ht="23.25" customHeight="1">
      <c r="A21" s="227"/>
      <c r="B21" s="252"/>
      <c r="C21" s="253"/>
      <c r="D21" s="253"/>
      <c r="E21" s="253"/>
      <c r="F21" s="147"/>
      <c r="G21" s="148"/>
      <c r="H21" s="148"/>
      <c r="I21" s="148"/>
      <c r="J21" s="148"/>
      <c r="K21" s="149"/>
      <c r="L21" s="148"/>
      <c r="M21" s="148"/>
      <c r="N21" s="148"/>
      <c r="O21" s="148"/>
      <c r="P21" s="150"/>
    </row>
    <row r="22" spans="1:16" s="151" customFormat="1" ht="23.25" customHeight="1">
      <c r="A22" s="227"/>
      <c r="B22" s="252"/>
      <c r="C22" s="253"/>
      <c r="D22" s="253"/>
      <c r="E22" s="253"/>
      <c r="F22" s="147"/>
      <c r="G22" s="148"/>
      <c r="H22" s="148"/>
      <c r="I22" s="148"/>
      <c r="J22" s="148"/>
      <c r="K22" s="149"/>
      <c r="L22" s="148"/>
      <c r="M22" s="148"/>
      <c r="N22" s="148"/>
      <c r="O22" s="148"/>
      <c r="P22" s="150"/>
    </row>
    <row r="23" spans="1:16" s="145" customFormat="1" ht="23.25" customHeight="1">
      <c r="A23" s="227"/>
      <c r="B23" s="252"/>
      <c r="C23" s="253"/>
      <c r="D23" s="253"/>
      <c r="E23" s="253"/>
      <c r="F23" s="146"/>
      <c r="G23" s="138"/>
      <c r="H23" s="138"/>
      <c r="I23" s="138"/>
      <c r="J23" s="138"/>
      <c r="K23" s="140"/>
      <c r="L23" s="138"/>
      <c r="M23" s="138"/>
      <c r="N23" s="138"/>
      <c r="O23" s="138"/>
      <c r="P23" s="141"/>
    </row>
    <row r="24" spans="1:16" s="145" customFormat="1" ht="23.25" customHeight="1">
      <c r="A24" s="227"/>
      <c r="B24" s="252"/>
      <c r="C24" s="253"/>
      <c r="D24" s="253"/>
      <c r="E24" s="253"/>
      <c r="F24" s="144"/>
      <c r="G24" s="138"/>
      <c r="H24" s="138"/>
      <c r="I24" s="138"/>
      <c r="J24" s="138"/>
      <c r="K24" s="140"/>
      <c r="L24" s="138"/>
      <c r="M24" s="138"/>
      <c r="N24" s="138"/>
      <c r="O24" s="138"/>
      <c r="P24" s="141"/>
    </row>
    <row r="25" spans="1:16" s="145" customFormat="1" ht="23.25" customHeight="1">
      <c r="A25" s="227"/>
      <c r="B25" s="252"/>
      <c r="C25" s="253"/>
      <c r="D25" s="253"/>
      <c r="E25" s="253"/>
      <c r="F25" s="146"/>
      <c r="G25" s="138"/>
      <c r="H25" s="138"/>
      <c r="I25" s="138"/>
      <c r="J25" s="138"/>
      <c r="K25" s="140"/>
      <c r="L25" s="138"/>
      <c r="M25" s="138"/>
      <c r="N25" s="138"/>
      <c r="O25" s="138"/>
      <c r="P25" s="141"/>
    </row>
    <row r="26" spans="1:16" s="151" customFormat="1" ht="23.25" customHeight="1">
      <c r="A26" s="227"/>
      <c r="B26" s="252"/>
      <c r="C26" s="253"/>
      <c r="D26" s="253"/>
      <c r="E26" s="253"/>
      <c r="F26" s="147"/>
      <c r="G26" s="148"/>
      <c r="H26" s="148"/>
      <c r="I26" s="148"/>
      <c r="J26" s="148"/>
      <c r="K26" s="149"/>
      <c r="L26" s="148"/>
      <c r="M26" s="148"/>
      <c r="N26" s="148"/>
      <c r="O26" s="148"/>
      <c r="P26" s="150"/>
    </row>
    <row r="27" spans="1:16" s="151" customFormat="1" ht="23.25" customHeight="1">
      <c r="A27" s="227"/>
      <c r="B27" s="252"/>
      <c r="C27" s="253"/>
      <c r="D27" s="253"/>
      <c r="E27" s="253"/>
      <c r="F27" s="147"/>
      <c r="G27" s="148"/>
      <c r="H27" s="148"/>
      <c r="I27" s="148"/>
      <c r="J27" s="148"/>
      <c r="K27" s="149"/>
      <c r="L27" s="148"/>
      <c r="M27" s="148"/>
      <c r="N27" s="148"/>
      <c r="O27" s="148"/>
      <c r="P27" s="150"/>
    </row>
    <row r="28" spans="1:16" s="152" customFormat="1" ht="23.25" customHeight="1">
      <c r="A28" s="255"/>
      <c r="B28" s="253"/>
      <c r="C28" s="253"/>
      <c r="D28" s="253"/>
      <c r="E28" s="253"/>
      <c r="F28" s="146"/>
      <c r="G28" s="138"/>
      <c r="H28" s="138"/>
      <c r="I28" s="138"/>
      <c r="J28" s="138"/>
      <c r="K28" s="140"/>
      <c r="L28" s="138"/>
      <c r="M28" s="138"/>
      <c r="N28" s="138"/>
      <c r="O28" s="138"/>
      <c r="P28" s="141"/>
    </row>
    <row r="29" spans="1:16" s="152" customFormat="1" ht="23.25" customHeight="1">
      <c r="A29" s="255"/>
      <c r="B29" s="253"/>
      <c r="C29" s="253"/>
      <c r="D29" s="253"/>
      <c r="E29" s="253"/>
      <c r="F29" s="146"/>
      <c r="G29" s="138"/>
      <c r="H29" s="138"/>
      <c r="I29" s="138"/>
      <c r="J29" s="138"/>
      <c r="K29" s="140"/>
      <c r="L29" s="138"/>
      <c r="M29" s="138"/>
      <c r="N29" s="138"/>
      <c r="O29" s="138"/>
      <c r="P29" s="141"/>
    </row>
    <row r="30" spans="1:16" s="152" customFormat="1" ht="23.25" customHeight="1">
      <c r="A30" s="255"/>
      <c r="B30" s="253"/>
      <c r="C30" s="253"/>
      <c r="D30" s="253"/>
      <c r="E30" s="253"/>
      <c r="F30" s="146"/>
      <c r="G30" s="138"/>
      <c r="H30" s="138"/>
      <c r="I30" s="138"/>
      <c r="J30" s="138"/>
      <c r="K30" s="140"/>
      <c r="L30" s="138"/>
      <c r="M30" s="138"/>
      <c r="N30" s="138"/>
      <c r="O30" s="138"/>
      <c r="P30" s="141"/>
    </row>
    <row r="31" spans="1:16" s="152" customFormat="1" ht="23.25" customHeight="1">
      <c r="A31" s="255"/>
      <c r="B31" s="253"/>
      <c r="C31" s="253"/>
      <c r="D31" s="253"/>
      <c r="E31" s="253"/>
      <c r="F31" s="146"/>
      <c r="G31" s="138"/>
      <c r="H31" s="138"/>
      <c r="I31" s="138"/>
      <c r="J31" s="138"/>
      <c r="K31" s="140"/>
      <c r="L31" s="138"/>
      <c r="M31" s="138"/>
      <c r="N31" s="138"/>
      <c r="O31" s="138"/>
      <c r="P31" s="141"/>
    </row>
    <row r="32" spans="1:16" s="152" customFormat="1" ht="23.25" customHeight="1">
      <c r="A32" s="255"/>
      <c r="B32" s="253"/>
      <c r="C32" s="253"/>
      <c r="D32" s="253"/>
      <c r="E32" s="253"/>
      <c r="F32" s="144"/>
      <c r="G32" s="138"/>
      <c r="H32" s="138"/>
      <c r="I32" s="138"/>
      <c r="J32" s="138"/>
      <c r="K32" s="140"/>
      <c r="L32" s="138"/>
      <c r="M32" s="138"/>
      <c r="N32" s="138"/>
      <c r="O32" s="138"/>
      <c r="P32" s="141"/>
    </row>
    <row r="33" spans="1:16" s="129" customFormat="1" ht="24" customHeight="1" thickBot="1">
      <c r="A33" s="256"/>
      <c r="B33" s="257"/>
      <c r="C33" s="257"/>
      <c r="D33" s="258"/>
      <c r="E33" s="257"/>
      <c r="F33" s="153"/>
      <c r="G33" s="154"/>
      <c r="H33" s="154"/>
      <c r="I33" s="154"/>
      <c r="J33" s="154"/>
      <c r="K33" s="155"/>
      <c r="L33" s="154"/>
      <c r="M33" s="154"/>
      <c r="N33" s="154"/>
      <c r="O33" s="154"/>
      <c r="P33" s="156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pane xSplit="6" ySplit="6" topLeftCell="J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1" sqref="P1:P16384"/>
    </sheetView>
  </sheetViews>
  <sheetFormatPr defaultColWidth="9.00390625" defaultRowHeight="16.5"/>
  <cols>
    <col min="1" max="1" width="2.875" style="255" customWidth="1"/>
    <col min="2" max="2" width="2.75390625" style="255" customWidth="1"/>
    <col min="3" max="5" width="2.625" style="255" customWidth="1"/>
    <col min="6" max="6" width="20.625" style="157" customWidth="1"/>
    <col min="7" max="7" width="13.875" style="133" customWidth="1"/>
    <col min="8" max="8" width="14.875" style="133" customWidth="1"/>
    <col min="9" max="9" width="13.125" style="133" customWidth="1"/>
    <col min="10" max="10" width="14.875" style="133" customWidth="1"/>
    <col min="11" max="11" width="14.75390625" style="133" customWidth="1"/>
    <col min="12" max="12" width="14.875" style="133" customWidth="1"/>
    <col min="13" max="13" width="14.625" style="133" customWidth="1"/>
    <col min="14" max="14" width="14.875" style="133" customWidth="1"/>
    <col min="15" max="15" width="14.75390625" style="133" customWidth="1"/>
    <col min="16" max="16" width="14.875" style="133" customWidth="1"/>
    <col min="17" max="17" width="9.00390625" style="133" hidden="1" customWidth="1"/>
    <col min="18" max="16384" width="9.00390625" style="133" customWidth="1"/>
  </cols>
  <sheetData>
    <row r="1" spans="1:11" s="124" customFormat="1" ht="15.75" customHeight="1">
      <c r="A1" s="223"/>
      <c r="B1" s="224"/>
      <c r="C1" s="224"/>
      <c r="D1" s="224"/>
      <c r="E1" s="224"/>
      <c r="F1" s="121"/>
      <c r="G1" s="121"/>
      <c r="H1" s="121"/>
      <c r="I1" s="121"/>
      <c r="J1" s="122" t="s">
        <v>90</v>
      </c>
      <c r="K1" s="123" t="s">
        <v>16</v>
      </c>
    </row>
    <row r="2" spans="1:11" s="127" customFormat="1" ht="25.5" customHeight="1">
      <c r="A2" s="223"/>
      <c r="B2" s="223"/>
      <c r="C2" s="223"/>
      <c r="D2" s="223"/>
      <c r="E2" s="223"/>
      <c r="F2" s="36"/>
      <c r="G2" s="36"/>
      <c r="H2" s="36"/>
      <c r="I2" s="36"/>
      <c r="J2" s="2" t="s">
        <v>131</v>
      </c>
      <c r="K2" s="35" t="s">
        <v>132</v>
      </c>
    </row>
    <row r="3" spans="1:11" s="127" customFormat="1" ht="25.5" customHeight="1">
      <c r="A3" s="223"/>
      <c r="B3" s="223"/>
      <c r="C3" s="223"/>
      <c r="D3" s="223"/>
      <c r="E3" s="223"/>
      <c r="F3" s="36"/>
      <c r="G3" s="36"/>
      <c r="H3" s="128"/>
      <c r="J3" s="125" t="s">
        <v>95</v>
      </c>
      <c r="K3" s="126" t="s">
        <v>96</v>
      </c>
    </row>
    <row r="4" spans="1:16" s="129" customFormat="1" ht="16.5" customHeight="1" thickBot="1">
      <c r="A4" s="337" t="s">
        <v>126</v>
      </c>
      <c r="B4" s="337"/>
      <c r="C4" s="337"/>
      <c r="D4" s="337"/>
      <c r="E4" s="337"/>
      <c r="G4" s="130"/>
      <c r="J4" s="158" t="s">
        <v>94</v>
      </c>
      <c r="K4" s="132" t="s">
        <v>154</v>
      </c>
      <c r="P4" s="131" t="s">
        <v>1</v>
      </c>
    </row>
    <row r="5" spans="1:16" ht="24" customHeight="1">
      <c r="A5" s="338" t="s">
        <v>0</v>
      </c>
      <c r="B5" s="342" t="s">
        <v>119</v>
      </c>
      <c r="C5" s="343"/>
      <c r="D5" s="343"/>
      <c r="E5" s="343"/>
      <c r="F5" s="344"/>
      <c r="G5" s="340" t="s">
        <v>2</v>
      </c>
      <c r="H5" s="345"/>
      <c r="I5" s="340" t="s">
        <v>23</v>
      </c>
      <c r="J5" s="345"/>
      <c r="K5" s="341" t="s">
        <v>3</v>
      </c>
      <c r="L5" s="345"/>
      <c r="M5" s="340" t="s">
        <v>9</v>
      </c>
      <c r="N5" s="345"/>
      <c r="O5" s="340" t="s">
        <v>4</v>
      </c>
      <c r="P5" s="341"/>
    </row>
    <row r="6" spans="1:16" ht="24" customHeight="1">
      <c r="A6" s="339"/>
      <c r="B6" s="247" t="s">
        <v>10</v>
      </c>
      <c r="C6" s="247" t="s">
        <v>11</v>
      </c>
      <c r="D6" s="247" t="s">
        <v>12</v>
      </c>
      <c r="E6" s="247" t="s">
        <v>13</v>
      </c>
      <c r="F6" s="42" t="s">
        <v>120</v>
      </c>
      <c r="G6" s="134" t="s">
        <v>97</v>
      </c>
      <c r="H6" s="134" t="s">
        <v>14</v>
      </c>
      <c r="I6" s="134" t="s">
        <v>97</v>
      </c>
      <c r="J6" s="135" t="s">
        <v>14</v>
      </c>
      <c r="K6" s="136" t="s">
        <v>97</v>
      </c>
      <c r="L6" s="134" t="s">
        <v>14</v>
      </c>
      <c r="M6" s="134" t="s">
        <v>97</v>
      </c>
      <c r="N6" s="134" t="s">
        <v>14</v>
      </c>
      <c r="O6" s="134" t="s">
        <v>97</v>
      </c>
      <c r="P6" s="137" t="s">
        <v>14</v>
      </c>
    </row>
    <row r="7" spans="1:17" s="139" customFormat="1" ht="23.25" customHeight="1">
      <c r="A7" s="249">
        <v>95</v>
      </c>
      <c r="B7" s="250"/>
      <c r="C7" s="251"/>
      <c r="D7" s="251"/>
      <c r="E7" s="251"/>
      <c r="F7" s="246" t="s">
        <v>118</v>
      </c>
      <c r="G7" s="296">
        <f>SUM(G8:G11)</f>
        <v>196774590</v>
      </c>
      <c r="H7" s="296">
        <f aca="true" t="shared" si="0" ref="H7:P7">SUM(H8:H11)</f>
        <v>5529224689</v>
      </c>
      <c r="I7" s="296">
        <f t="shared" si="0"/>
        <v>1581310</v>
      </c>
      <c r="J7" s="297">
        <f t="shared" si="0"/>
        <v>1054978723</v>
      </c>
      <c r="K7" s="298">
        <f t="shared" si="0"/>
        <v>187382289</v>
      </c>
      <c r="L7" s="296">
        <f t="shared" si="0"/>
        <v>2737858614</v>
      </c>
      <c r="M7" s="296">
        <f t="shared" si="0"/>
        <v>286164980</v>
      </c>
      <c r="N7" s="299">
        <f t="shared" si="0"/>
        <v>-286164980</v>
      </c>
      <c r="O7" s="296">
        <f t="shared" si="0"/>
        <v>293975971</v>
      </c>
      <c r="P7" s="300">
        <f t="shared" si="0"/>
        <v>1450222372</v>
      </c>
      <c r="Q7" s="159">
        <f>Q8+Q12+Q18+Q22+Q26</f>
        <v>10</v>
      </c>
    </row>
    <row r="8" spans="1:16" s="142" customFormat="1" ht="23.25" customHeight="1">
      <c r="A8" s="227" t="s">
        <v>156</v>
      </c>
      <c r="B8" s="252">
        <v>1</v>
      </c>
      <c r="C8" s="253"/>
      <c r="D8" s="253"/>
      <c r="E8" s="253"/>
      <c r="F8" s="144" t="s">
        <v>116</v>
      </c>
      <c r="G8" s="296">
        <f>'歲出明細'!G14</f>
        <v>0</v>
      </c>
      <c r="H8" s="296">
        <f>'歲出明細'!H14</f>
        <v>136140465</v>
      </c>
      <c r="I8" s="296">
        <f>'歲出明細'!I14</f>
        <v>0</v>
      </c>
      <c r="J8" s="296">
        <f>'歲出明細'!J14</f>
        <v>894347</v>
      </c>
      <c r="K8" s="301">
        <f>'歲出明細'!K14</f>
        <v>0</v>
      </c>
      <c r="L8" s="296">
        <f>'歲出明細'!L14</f>
        <v>135246118</v>
      </c>
      <c r="M8" s="296">
        <f>'歲出明細'!M14</f>
        <v>0</v>
      </c>
      <c r="N8" s="299">
        <f>'歲出明細'!N14</f>
        <v>0</v>
      </c>
      <c r="O8" s="296">
        <f>'歲出明細'!O14</f>
        <v>0</v>
      </c>
      <c r="P8" s="302">
        <f>'歲出明細'!P14</f>
        <v>0</v>
      </c>
    </row>
    <row r="9" spans="1:17" s="142" customFormat="1" ht="23.25" customHeight="1">
      <c r="A9" s="227">
        <v>97</v>
      </c>
      <c r="B9" s="252">
        <v>2</v>
      </c>
      <c r="C9" s="253"/>
      <c r="D9" s="253"/>
      <c r="E9" s="253"/>
      <c r="F9" s="144" t="s">
        <v>34</v>
      </c>
      <c r="G9" s="296">
        <f>'歲出明細'!G24</f>
        <v>48158229</v>
      </c>
      <c r="H9" s="296">
        <f>'歲出明細'!H24</f>
        <v>3552425133</v>
      </c>
      <c r="I9" s="296">
        <f>'歲出明細'!I24</f>
        <v>899286</v>
      </c>
      <c r="J9" s="296">
        <f>'歲出明細'!J24</f>
        <v>242403171</v>
      </c>
      <c r="K9" s="301">
        <f>'歲出明細'!K24</f>
        <v>39447952</v>
      </c>
      <c r="L9" s="296">
        <f>'歲出明細'!L24</f>
        <v>1645645805</v>
      </c>
      <c r="M9" s="296">
        <f>'歲出明細'!M24</f>
        <v>244062977</v>
      </c>
      <c r="N9" s="299">
        <f>'歲出明細'!N24</f>
        <v>-244062977</v>
      </c>
      <c r="O9" s="296">
        <f>'歲出明細'!O24</f>
        <v>251873968</v>
      </c>
      <c r="P9" s="302">
        <f>'歲出明細'!P24</f>
        <v>1420313180</v>
      </c>
      <c r="Q9" s="140">
        <f>'歲出明細'!Q24</f>
        <v>0</v>
      </c>
    </row>
    <row r="10" spans="1:16" s="142" customFormat="1" ht="23.25" customHeight="1">
      <c r="A10" s="227"/>
      <c r="B10" s="252">
        <v>3</v>
      </c>
      <c r="C10" s="253"/>
      <c r="D10" s="253"/>
      <c r="E10" s="253"/>
      <c r="F10" s="144" t="s">
        <v>153</v>
      </c>
      <c r="G10" s="296">
        <f>'歲出明細'!G40</f>
        <v>1453890</v>
      </c>
      <c r="H10" s="296">
        <f>'歲出明細'!H40</f>
        <v>6708729</v>
      </c>
      <c r="I10" s="296">
        <f>'歲出明細'!I40</f>
        <v>678890</v>
      </c>
      <c r="J10" s="296">
        <f>'歲出明細'!J40</f>
        <v>235100</v>
      </c>
      <c r="K10" s="301">
        <f>'歲出明細'!K40</f>
        <v>775000</v>
      </c>
      <c r="L10" s="296">
        <f>'歲出明細'!L40</f>
        <v>6473629</v>
      </c>
      <c r="M10" s="296">
        <f>'歲出明細'!M40</f>
        <v>0</v>
      </c>
      <c r="N10" s="299">
        <f>'歲出明細'!N40</f>
        <v>0</v>
      </c>
      <c r="O10" s="296">
        <f>'歲出明細'!O40</f>
        <v>0</v>
      </c>
      <c r="P10" s="302">
        <f>'歲出明細'!P40</f>
        <v>0</v>
      </c>
    </row>
    <row r="11" spans="1:16" s="143" customFormat="1" ht="23.25" customHeight="1">
      <c r="A11" s="227"/>
      <c r="B11" s="252">
        <v>4</v>
      </c>
      <c r="C11" s="253"/>
      <c r="D11" s="253"/>
      <c r="E11" s="253"/>
      <c r="F11" s="144" t="s">
        <v>147</v>
      </c>
      <c r="G11" s="296">
        <f>'歲出明細'!G50</f>
        <v>147162471</v>
      </c>
      <c r="H11" s="296">
        <f>'歲出明細'!H50</f>
        <v>1833950362</v>
      </c>
      <c r="I11" s="296">
        <f>'歲出明細'!I50</f>
        <v>3134</v>
      </c>
      <c r="J11" s="296">
        <f>'歲出明細'!J50</f>
        <v>811446105</v>
      </c>
      <c r="K11" s="301">
        <f>'歲出明細'!K50</f>
        <v>147159337</v>
      </c>
      <c r="L11" s="296">
        <f>'歲出明細'!L50</f>
        <v>950493062</v>
      </c>
      <c r="M11" s="296">
        <f>'歲出明細'!M50</f>
        <v>42102003</v>
      </c>
      <c r="N11" s="299">
        <f>'歲出明細'!N50</f>
        <v>-42102003</v>
      </c>
      <c r="O11" s="296">
        <f>'歲出明細'!O50</f>
        <v>42102003</v>
      </c>
      <c r="P11" s="302">
        <f>'歲出明細'!P50</f>
        <v>29909192</v>
      </c>
    </row>
    <row r="12" spans="1:17" s="143" customFormat="1" ht="23.25" customHeight="1">
      <c r="A12" s="227"/>
      <c r="B12" s="252"/>
      <c r="C12" s="253"/>
      <c r="D12" s="253"/>
      <c r="E12" s="254"/>
      <c r="F12" s="144"/>
      <c r="G12" s="138"/>
      <c r="H12" s="138"/>
      <c r="I12" s="138"/>
      <c r="J12" s="138"/>
      <c r="K12" s="140"/>
      <c r="L12" s="138"/>
      <c r="M12" s="269"/>
      <c r="N12" s="269"/>
      <c r="O12" s="138"/>
      <c r="P12" s="141"/>
      <c r="Q12" s="149"/>
    </row>
    <row r="13" spans="1:17" s="145" customFormat="1" ht="23.25" customHeight="1">
      <c r="A13" s="227"/>
      <c r="B13" s="252"/>
      <c r="C13" s="253"/>
      <c r="D13" s="253"/>
      <c r="E13" s="253"/>
      <c r="F13" s="144"/>
      <c r="G13" s="138"/>
      <c r="H13" s="138"/>
      <c r="I13" s="138"/>
      <c r="J13" s="138"/>
      <c r="K13" s="140"/>
      <c r="L13" s="138"/>
      <c r="M13" s="138"/>
      <c r="N13" s="138"/>
      <c r="O13" s="138"/>
      <c r="P13" s="141"/>
      <c r="Q13" s="140">
        <f>Q14+Q16</f>
        <v>20</v>
      </c>
    </row>
    <row r="14" spans="1:17" s="145" customFormat="1" ht="23.25" customHeight="1">
      <c r="A14" s="227"/>
      <c r="B14" s="252"/>
      <c r="C14" s="253"/>
      <c r="D14" s="253"/>
      <c r="E14" s="253"/>
      <c r="F14" s="146"/>
      <c r="G14" s="138"/>
      <c r="H14" s="138"/>
      <c r="I14" s="138"/>
      <c r="J14" s="138"/>
      <c r="K14" s="140"/>
      <c r="L14" s="138"/>
      <c r="M14" s="138"/>
      <c r="N14" s="138"/>
      <c r="O14" s="138"/>
      <c r="P14" s="141"/>
      <c r="Q14" s="140">
        <f>Q15</f>
        <v>10</v>
      </c>
    </row>
    <row r="15" spans="1:17" s="151" customFormat="1" ht="23.25" customHeight="1">
      <c r="A15" s="227"/>
      <c r="B15" s="252"/>
      <c r="C15" s="253"/>
      <c r="D15" s="253"/>
      <c r="E15" s="253"/>
      <c r="F15" s="147"/>
      <c r="G15" s="148"/>
      <c r="H15" s="148"/>
      <c r="I15" s="148"/>
      <c r="J15" s="148"/>
      <c r="K15" s="149"/>
      <c r="L15" s="148"/>
      <c r="M15" s="148"/>
      <c r="N15" s="148"/>
      <c r="O15" s="148"/>
      <c r="P15" s="150"/>
      <c r="Q15" s="149">
        <v>10</v>
      </c>
    </row>
    <row r="16" spans="1:17" s="151" customFormat="1" ht="23.25" customHeight="1">
      <c r="A16" s="227"/>
      <c r="B16" s="252"/>
      <c r="C16" s="253"/>
      <c r="D16" s="253"/>
      <c r="E16" s="253"/>
      <c r="F16" s="147"/>
      <c r="G16" s="148"/>
      <c r="H16" s="148"/>
      <c r="I16" s="148"/>
      <c r="J16" s="148"/>
      <c r="K16" s="149"/>
      <c r="L16" s="148"/>
      <c r="M16" s="148"/>
      <c r="N16" s="148"/>
      <c r="O16" s="148"/>
      <c r="P16" s="150"/>
      <c r="Q16" s="149">
        <f>Q17</f>
        <v>10</v>
      </c>
    </row>
    <row r="17" spans="1:17" s="145" customFormat="1" ht="23.25" customHeight="1">
      <c r="A17" s="227"/>
      <c r="B17" s="252"/>
      <c r="C17" s="253"/>
      <c r="D17" s="253"/>
      <c r="E17" s="253"/>
      <c r="F17" s="146"/>
      <c r="G17" s="138"/>
      <c r="H17" s="138"/>
      <c r="I17" s="138"/>
      <c r="J17" s="138"/>
      <c r="K17" s="140"/>
      <c r="L17" s="138"/>
      <c r="M17" s="138"/>
      <c r="N17" s="138"/>
      <c r="O17" s="138"/>
      <c r="P17" s="141"/>
      <c r="Q17" s="140">
        <f>Q18</f>
        <v>10</v>
      </c>
    </row>
    <row r="18" spans="1:17" s="145" customFormat="1" ht="23.25" customHeight="1">
      <c r="A18" s="227"/>
      <c r="B18" s="252"/>
      <c r="C18" s="253"/>
      <c r="D18" s="253"/>
      <c r="E18" s="253"/>
      <c r="F18" s="144"/>
      <c r="G18" s="138"/>
      <c r="H18" s="138"/>
      <c r="I18" s="138"/>
      <c r="J18" s="138"/>
      <c r="K18" s="140"/>
      <c r="L18" s="138"/>
      <c r="M18" s="138"/>
      <c r="N18" s="138"/>
      <c r="O18" s="138"/>
      <c r="P18" s="141"/>
      <c r="Q18" s="140">
        <f>Q19</f>
        <v>10</v>
      </c>
    </row>
    <row r="19" spans="1:17" s="145" customFormat="1" ht="23.25" customHeight="1">
      <c r="A19" s="227"/>
      <c r="B19" s="252"/>
      <c r="C19" s="253"/>
      <c r="D19" s="253"/>
      <c r="E19" s="253"/>
      <c r="F19" s="146"/>
      <c r="G19" s="138"/>
      <c r="H19" s="138"/>
      <c r="I19" s="138"/>
      <c r="J19" s="138"/>
      <c r="K19" s="140"/>
      <c r="L19" s="138"/>
      <c r="M19" s="138"/>
      <c r="N19" s="138"/>
      <c r="O19" s="138"/>
      <c r="P19" s="141"/>
      <c r="Q19" s="140">
        <f>Q20</f>
        <v>10</v>
      </c>
    </row>
    <row r="20" spans="1:17" s="151" customFormat="1" ht="23.25" customHeight="1">
      <c r="A20" s="227"/>
      <c r="B20" s="252"/>
      <c r="C20" s="253"/>
      <c r="D20" s="253"/>
      <c r="E20" s="253"/>
      <c r="F20" s="147"/>
      <c r="G20" s="148"/>
      <c r="H20" s="148"/>
      <c r="I20" s="148"/>
      <c r="J20" s="148"/>
      <c r="K20" s="149"/>
      <c r="L20" s="148"/>
      <c r="M20" s="148"/>
      <c r="N20" s="148"/>
      <c r="O20" s="148"/>
      <c r="P20" s="150"/>
      <c r="Q20" s="149">
        <f>Q21</f>
        <v>10</v>
      </c>
    </row>
    <row r="21" spans="1:17" s="145" customFormat="1" ht="23.25" customHeight="1">
      <c r="A21" s="227"/>
      <c r="B21" s="252"/>
      <c r="C21" s="253"/>
      <c r="D21" s="253"/>
      <c r="E21" s="253"/>
      <c r="F21" s="146"/>
      <c r="G21" s="138"/>
      <c r="H21" s="138"/>
      <c r="I21" s="138"/>
      <c r="J21" s="138"/>
      <c r="K21" s="140"/>
      <c r="L21" s="138"/>
      <c r="M21" s="138"/>
      <c r="N21" s="138"/>
      <c r="O21" s="138"/>
      <c r="P21" s="141"/>
      <c r="Q21" s="140">
        <v>10</v>
      </c>
    </row>
    <row r="22" spans="1:17" s="151" customFormat="1" ht="23.25" customHeight="1">
      <c r="A22" s="227"/>
      <c r="B22" s="252"/>
      <c r="C22" s="253"/>
      <c r="D22" s="253"/>
      <c r="E22" s="253"/>
      <c r="F22" s="147"/>
      <c r="G22" s="148"/>
      <c r="H22" s="148"/>
      <c r="I22" s="148"/>
      <c r="J22" s="148"/>
      <c r="K22" s="149"/>
      <c r="L22" s="148"/>
      <c r="M22" s="148"/>
      <c r="N22" s="148"/>
      <c r="O22" s="148"/>
      <c r="P22" s="150"/>
      <c r="Q22" s="149"/>
    </row>
    <row r="23" spans="1:17" s="151" customFormat="1" ht="23.25" customHeight="1">
      <c r="A23" s="227"/>
      <c r="B23" s="252"/>
      <c r="C23" s="253"/>
      <c r="D23" s="253"/>
      <c r="E23" s="253"/>
      <c r="F23" s="147"/>
      <c r="G23" s="148"/>
      <c r="H23" s="148"/>
      <c r="I23" s="148"/>
      <c r="J23" s="148"/>
      <c r="K23" s="149"/>
      <c r="L23" s="148"/>
      <c r="M23" s="148"/>
      <c r="N23" s="148"/>
      <c r="O23" s="148"/>
      <c r="P23" s="150"/>
      <c r="Q23" s="149"/>
    </row>
    <row r="24" spans="1:17" s="145" customFormat="1" ht="23.25" customHeight="1">
      <c r="A24" s="227"/>
      <c r="B24" s="252"/>
      <c r="C24" s="253"/>
      <c r="D24" s="253"/>
      <c r="E24" s="253"/>
      <c r="F24" s="146"/>
      <c r="G24" s="138"/>
      <c r="H24" s="138"/>
      <c r="I24" s="138"/>
      <c r="J24" s="138"/>
      <c r="K24" s="140"/>
      <c r="L24" s="138"/>
      <c r="M24" s="138"/>
      <c r="N24" s="138"/>
      <c r="O24" s="138"/>
      <c r="P24" s="141"/>
      <c r="Q24" s="140">
        <f>Q25</f>
        <v>0</v>
      </c>
    </row>
    <row r="25" spans="1:17" s="145" customFormat="1" ht="23.25" customHeight="1">
      <c r="A25" s="227"/>
      <c r="B25" s="252"/>
      <c r="C25" s="253"/>
      <c r="D25" s="253"/>
      <c r="E25" s="253"/>
      <c r="F25" s="144"/>
      <c r="G25" s="138"/>
      <c r="H25" s="138"/>
      <c r="I25" s="138"/>
      <c r="J25" s="138"/>
      <c r="K25" s="140"/>
      <c r="L25" s="138"/>
      <c r="M25" s="138"/>
      <c r="N25" s="138"/>
      <c r="O25" s="138"/>
      <c r="P25" s="141"/>
      <c r="Q25" s="140"/>
    </row>
    <row r="26" spans="1:17" s="145" customFormat="1" ht="23.25" customHeight="1">
      <c r="A26" s="227"/>
      <c r="B26" s="252"/>
      <c r="C26" s="253"/>
      <c r="D26" s="253"/>
      <c r="E26" s="253"/>
      <c r="F26" s="146"/>
      <c r="G26" s="138"/>
      <c r="H26" s="138"/>
      <c r="I26" s="138"/>
      <c r="J26" s="138"/>
      <c r="K26" s="140"/>
      <c r="L26" s="138"/>
      <c r="M26" s="138"/>
      <c r="N26" s="138"/>
      <c r="O26" s="138"/>
      <c r="P26" s="141"/>
      <c r="Q26" s="140"/>
    </row>
    <row r="27" spans="1:17" s="151" customFormat="1" ht="23.25" customHeight="1">
      <c r="A27" s="227"/>
      <c r="B27" s="252"/>
      <c r="C27" s="253"/>
      <c r="D27" s="253"/>
      <c r="E27" s="253"/>
      <c r="F27" s="147"/>
      <c r="G27" s="148"/>
      <c r="H27" s="148"/>
      <c r="I27" s="148"/>
      <c r="J27" s="148"/>
      <c r="K27" s="149"/>
      <c r="L27" s="148"/>
      <c r="M27" s="148"/>
      <c r="N27" s="148"/>
      <c r="O27" s="148"/>
      <c r="P27" s="150"/>
      <c r="Q27" s="149"/>
    </row>
    <row r="28" spans="1:17" s="151" customFormat="1" ht="23.25" customHeight="1">
      <c r="A28" s="227"/>
      <c r="B28" s="252"/>
      <c r="C28" s="253"/>
      <c r="D28" s="253"/>
      <c r="E28" s="253"/>
      <c r="F28" s="147"/>
      <c r="G28" s="148"/>
      <c r="H28" s="148"/>
      <c r="I28" s="148"/>
      <c r="J28" s="148"/>
      <c r="K28" s="149"/>
      <c r="L28" s="148"/>
      <c r="M28" s="148"/>
      <c r="N28" s="148"/>
      <c r="O28" s="148"/>
      <c r="P28" s="150"/>
      <c r="Q28" s="149">
        <v>0</v>
      </c>
    </row>
    <row r="29" spans="1:16" s="152" customFormat="1" ht="23.25" customHeight="1">
      <c r="A29" s="255"/>
      <c r="B29" s="253"/>
      <c r="C29" s="253"/>
      <c r="D29" s="253"/>
      <c r="E29" s="253"/>
      <c r="F29" s="146"/>
      <c r="G29" s="138"/>
      <c r="H29" s="138"/>
      <c r="I29" s="138"/>
      <c r="J29" s="138"/>
      <c r="K29" s="140"/>
      <c r="L29" s="138"/>
      <c r="M29" s="138"/>
      <c r="N29" s="138"/>
      <c r="O29" s="138"/>
      <c r="P29" s="141"/>
    </row>
    <row r="30" spans="1:16" s="152" customFormat="1" ht="23.25" customHeight="1">
      <c r="A30" s="255"/>
      <c r="B30" s="253"/>
      <c r="C30" s="253"/>
      <c r="D30" s="253"/>
      <c r="E30" s="253"/>
      <c r="F30" s="146"/>
      <c r="G30" s="138"/>
      <c r="H30" s="138"/>
      <c r="I30" s="138"/>
      <c r="J30" s="138"/>
      <c r="K30" s="140"/>
      <c r="L30" s="138"/>
      <c r="M30" s="138"/>
      <c r="N30" s="138"/>
      <c r="O30" s="138"/>
      <c r="P30" s="141"/>
    </row>
    <row r="31" spans="1:16" s="152" customFormat="1" ht="23.25" customHeight="1">
      <c r="A31" s="255"/>
      <c r="B31" s="253"/>
      <c r="C31" s="253"/>
      <c r="D31" s="253"/>
      <c r="E31" s="253"/>
      <c r="F31" s="144"/>
      <c r="G31" s="138"/>
      <c r="H31" s="138"/>
      <c r="I31" s="138"/>
      <c r="J31" s="138"/>
      <c r="K31" s="140"/>
      <c r="L31" s="138"/>
      <c r="M31" s="138"/>
      <c r="N31" s="138"/>
      <c r="O31" s="138"/>
      <c r="P31" s="141"/>
    </row>
    <row r="32" spans="1:16" s="152" customFormat="1" ht="23.25" customHeight="1">
      <c r="A32" s="255"/>
      <c r="B32" s="253"/>
      <c r="C32" s="253"/>
      <c r="D32" s="253"/>
      <c r="E32" s="253"/>
      <c r="F32" s="146"/>
      <c r="G32" s="138"/>
      <c r="H32" s="138"/>
      <c r="I32" s="138"/>
      <c r="J32" s="138"/>
      <c r="K32" s="140"/>
      <c r="L32" s="138"/>
      <c r="M32" s="138"/>
      <c r="N32" s="138"/>
      <c r="O32" s="138"/>
      <c r="P32" s="141"/>
    </row>
    <row r="33" spans="1:17" s="129" customFormat="1" ht="24" customHeight="1" thickBot="1">
      <c r="A33" s="256"/>
      <c r="B33" s="257"/>
      <c r="C33" s="257"/>
      <c r="D33" s="258"/>
      <c r="E33" s="257"/>
      <c r="F33" s="153"/>
      <c r="G33" s="154"/>
      <c r="H33" s="154"/>
      <c r="I33" s="154"/>
      <c r="J33" s="154"/>
      <c r="K33" s="155"/>
      <c r="L33" s="154"/>
      <c r="M33" s="154"/>
      <c r="N33" s="154"/>
      <c r="O33" s="154"/>
      <c r="P33" s="156"/>
      <c r="Q33" s="149">
        <v>0</v>
      </c>
    </row>
    <row r="34" spans="1:16" s="152" customFormat="1" ht="23.25" customHeight="1">
      <c r="A34" s="259"/>
      <c r="B34" s="260"/>
      <c r="C34" s="260"/>
      <c r="D34" s="260"/>
      <c r="E34" s="260"/>
      <c r="F34" s="160"/>
      <c r="G34" s="161"/>
      <c r="H34" s="161"/>
      <c r="I34" s="161"/>
      <c r="J34" s="161"/>
      <c r="K34" s="161"/>
      <c r="L34" s="161"/>
      <c r="M34" s="161"/>
      <c r="N34" s="161"/>
      <c r="O34" s="161"/>
      <c r="P34" s="161"/>
    </row>
    <row r="35" spans="1:16" s="152" customFormat="1" ht="23.25" customHeight="1">
      <c r="A35" s="261"/>
      <c r="B35" s="262"/>
      <c r="C35" s="262"/>
      <c r="D35" s="262"/>
      <c r="E35" s="262"/>
      <c r="F35" s="162"/>
      <c r="G35" s="163"/>
      <c r="H35" s="163"/>
      <c r="I35" s="163"/>
      <c r="J35" s="163"/>
      <c r="K35" s="163"/>
      <c r="L35" s="163"/>
      <c r="M35" s="163"/>
      <c r="N35" s="163"/>
      <c r="O35" s="163"/>
      <c r="P35" s="163"/>
    </row>
    <row r="36" spans="1:16" s="129" customFormat="1" ht="20.25" customHeight="1">
      <c r="A36" s="261"/>
      <c r="B36" s="262"/>
      <c r="C36" s="262"/>
      <c r="D36" s="262"/>
      <c r="E36" s="262"/>
      <c r="F36" s="164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  <row r="37" spans="1:16" s="129" customFormat="1" ht="20.25" customHeight="1">
      <c r="A37" s="261"/>
      <c r="B37" s="262"/>
      <c r="C37" s="262"/>
      <c r="D37" s="262"/>
      <c r="E37" s="262"/>
      <c r="F37" s="164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s="152" customFormat="1" ht="20.25" customHeight="1">
      <c r="A38" s="261"/>
      <c r="B38" s="262"/>
      <c r="C38" s="262"/>
      <c r="D38" s="262"/>
      <c r="E38" s="262"/>
      <c r="F38" s="162"/>
      <c r="G38" s="163"/>
      <c r="H38" s="163"/>
      <c r="I38" s="163"/>
      <c r="J38" s="163"/>
      <c r="K38" s="163"/>
      <c r="L38" s="163"/>
      <c r="M38" s="163"/>
      <c r="N38" s="163"/>
      <c r="O38" s="163"/>
      <c r="P38" s="163"/>
    </row>
    <row r="39" spans="1:16" s="152" customFormat="1" ht="20.25" customHeight="1">
      <c r="A39" s="261"/>
      <c r="B39" s="262"/>
      <c r="C39" s="262"/>
      <c r="D39" s="262"/>
      <c r="E39" s="262"/>
      <c r="F39" s="166"/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  <row r="40" spans="1:16" s="152" customFormat="1" ht="20.25" customHeight="1">
      <c r="A40" s="261"/>
      <c r="B40" s="262"/>
      <c r="C40" s="262"/>
      <c r="D40" s="262"/>
      <c r="E40" s="262"/>
      <c r="F40" s="162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s="129" customFormat="1" ht="36" customHeight="1">
      <c r="A41" s="261"/>
      <c r="B41" s="262"/>
      <c r="C41" s="262"/>
      <c r="D41" s="262"/>
      <c r="E41" s="262"/>
      <c r="F41" s="164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s="129" customFormat="1" ht="20.25" customHeight="1">
      <c r="A42" s="261"/>
      <c r="B42" s="262"/>
      <c r="C42" s="262"/>
      <c r="D42" s="262"/>
      <c r="E42" s="262"/>
      <c r="F42" s="164"/>
      <c r="G42" s="165"/>
      <c r="H42" s="165"/>
      <c r="I42" s="165"/>
      <c r="J42" s="165"/>
      <c r="K42" s="165"/>
      <c r="L42" s="165"/>
      <c r="M42" s="165"/>
      <c r="N42" s="165"/>
      <c r="O42" s="165"/>
      <c r="P42" s="165"/>
    </row>
    <row r="43" spans="1:16" s="129" customFormat="1" ht="20.25" customHeight="1">
      <c r="A43" s="261"/>
      <c r="B43" s="262"/>
      <c r="C43" s="262"/>
      <c r="D43" s="262"/>
      <c r="E43" s="262"/>
      <c r="F43" s="164"/>
      <c r="G43" s="165"/>
      <c r="H43" s="165"/>
      <c r="I43" s="165"/>
      <c r="J43" s="165"/>
      <c r="K43" s="165"/>
      <c r="L43" s="165"/>
      <c r="M43" s="165"/>
      <c r="N43" s="165"/>
      <c r="O43" s="165"/>
      <c r="P43" s="165"/>
    </row>
    <row r="44" spans="1:16" s="129" customFormat="1" ht="20.25" customHeight="1">
      <c r="A44" s="261"/>
      <c r="B44" s="262"/>
      <c r="C44" s="262"/>
      <c r="D44" s="262"/>
      <c r="E44" s="262"/>
      <c r="F44" s="164"/>
      <c r="G44" s="165"/>
      <c r="H44" s="165"/>
      <c r="I44" s="165"/>
      <c r="J44" s="165"/>
      <c r="K44" s="165"/>
      <c r="L44" s="165"/>
      <c r="M44" s="165"/>
      <c r="N44" s="165"/>
      <c r="O44" s="165"/>
      <c r="P44" s="165"/>
    </row>
    <row r="45" spans="1:16" s="129" customFormat="1" ht="20.25" customHeight="1">
      <c r="A45" s="261"/>
      <c r="B45" s="262"/>
      <c r="C45" s="262"/>
      <c r="D45" s="262"/>
      <c r="E45" s="262"/>
      <c r="F45" s="164"/>
      <c r="G45" s="165"/>
      <c r="H45" s="165"/>
      <c r="I45" s="165"/>
      <c r="J45" s="165"/>
      <c r="K45" s="165"/>
      <c r="L45" s="165"/>
      <c r="M45" s="165"/>
      <c r="N45" s="165"/>
      <c r="O45" s="165"/>
      <c r="P45" s="165"/>
    </row>
    <row r="46" spans="1:17" s="129" customFormat="1" ht="35.25" customHeight="1">
      <c r="A46" s="261"/>
      <c r="B46" s="262"/>
      <c r="C46" s="262"/>
      <c r="D46" s="262"/>
      <c r="E46" s="262"/>
      <c r="F46" s="164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49">
        <v>0</v>
      </c>
    </row>
    <row r="47" spans="1:16" s="129" customFormat="1" ht="20.25" customHeight="1">
      <c r="A47" s="261"/>
      <c r="B47" s="262"/>
      <c r="C47" s="262"/>
      <c r="D47" s="262"/>
      <c r="E47" s="262"/>
      <c r="F47" s="164"/>
      <c r="G47" s="165"/>
      <c r="H47" s="165"/>
      <c r="I47" s="165"/>
      <c r="J47" s="165"/>
      <c r="K47" s="165"/>
      <c r="L47" s="165"/>
      <c r="M47" s="165"/>
      <c r="N47" s="165"/>
      <c r="O47" s="165"/>
      <c r="P47" s="165"/>
    </row>
    <row r="48" spans="1:16" s="129" customFormat="1" ht="20.25" customHeight="1">
      <c r="A48" s="261"/>
      <c r="B48" s="262"/>
      <c r="C48" s="262"/>
      <c r="D48" s="262"/>
      <c r="E48" s="262"/>
      <c r="F48" s="164"/>
      <c r="G48" s="165"/>
      <c r="H48" s="165"/>
      <c r="I48" s="165"/>
      <c r="J48" s="165"/>
      <c r="K48" s="165"/>
      <c r="L48" s="165"/>
      <c r="M48" s="165"/>
      <c r="N48" s="165"/>
      <c r="O48" s="165"/>
      <c r="P48" s="165"/>
    </row>
    <row r="49" spans="1:16" s="152" customFormat="1" ht="20.25" customHeight="1">
      <c r="A49" s="261"/>
      <c r="B49" s="262"/>
      <c r="C49" s="262"/>
      <c r="D49" s="262"/>
      <c r="E49" s="262"/>
      <c r="F49" s="166"/>
      <c r="G49" s="163"/>
      <c r="H49" s="163"/>
      <c r="I49" s="163"/>
      <c r="J49" s="163"/>
      <c r="K49" s="163"/>
      <c r="L49" s="163"/>
      <c r="M49" s="163"/>
      <c r="N49" s="163"/>
      <c r="O49" s="163"/>
      <c r="P49" s="163"/>
    </row>
    <row r="50" spans="1:17" s="152" customFormat="1" ht="20.25" customHeight="1">
      <c r="A50" s="261"/>
      <c r="B50" s="262"/>
      <c r="C50" s="262"/>
      <c r="D50" s="262"/>
      <c r="E50" s="262"/>
      <c r="F50" s="162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40">
        <f>Q51</f>
        <v>0</v>
      </c>
    </row>
    <row r="51" spans="1:16" s="129" customFormat="1" ht="20.25" customHeight="1">
      <c r="A51" s="261"/>
      <c r="B51" s="262"/>
      <c r="C51" s="262"/>
      <c r="D51" s="262"/>
      <c r="E51" s="262"/>
      <c r="F51" s="164"/>
      <c r="G51" s="165"/>
      <c r="H51" s="165"/>
      <c r="I51" s="165"/>
      <c r="J51" s="165"/>
      <c r="K51" s="165"/>
      <c r="L51" s="165"/>
      <c r="M51" s="165"/>
      <c r="N51" s="165"/>
      <c r="O51" s="165"/>
      <c r="P51" s="165"/>
    </row>
    <row r="52" spans="1:16" s="129" customFormat="1" ht="22.5" customHeight="1">
      <c r="A52" s="261"/>
      <c r="B52" s="262"/>
      <c r="C52" s="262"/>
      <c r="D52" s="262"/>
      <c r="E52" s="262"/>
      <c r="F52" s="164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18" ht="23.25" customHeight="1">
      <c r="A53" s="261"/>
      <c r="B53" s="262"/>
      <c r="C53" s="262"/>
      <c r="D53" s="262"/>
      <c r="E53" s="262"/>
      <c r="F53" s="167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</row>
    <row r="54" spans="1:18" ht="22.5" customHeight="1">
      <c r="A54" s="261"/>
      <c r="B54" s="262"/>
      <c r="C54" s="262"/>
      <c r="D54" s="262"/>
      <c r="E54" s="262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</row>
    <row r="55" spans="1:18" ht="22.5" customHeight="1">
      <c r="A55" s="261"/>
      <c r="B55" s="261"/>
      <c r="C55" s="261"/>
      <c r="D55" s="261"/>
      <c r="E55" s="261"/>
      <c r="F55" s="169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</row>
    <row r="56" spans="1:18" ht="22.5" customHeight="1">
      <c r="A56" s="261"/>
      <c r="B56" s="261"/>
      <c r="C56" s="261"/>
      <c r="D56" s="261"/>
      <c r="E56" s="261"/>
      <c r="F56" s="169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</row>
    <row r="57" spans="1:16" ht="22.5" customHeight="1">
      <c r="A57" s="261"/>
      <c r="B57" s="261"/>
      <c r="C57" s="261"/>
      <c r="D57" s="261"/>
      <c r="E57" s="261"/>
      <c r="F57" s="169"/>
      <c r="G57" s="168"/>
      <c r="H57" s="168"/>
      <c r="I57" s="168"/>
      <c r="J57" s="168"/>
      <c r="K57" s="168"/>
      <c r="L57" s="168"/>
      <c r="M57" s="168"/>
      <c r="N57" s="168"/>
      <c r="O57" s="168"/>
      <c r="P57" s="168"/>
    </row>
    <row r="58" spans="1:16" ht="22.5" customHeight="1">
      <c r="A58" s="261"/>
      <c r="B58" s="261"/>
      <c r="C58" s="261"/>
      <c r="D58" s="261"/>
      <c r="E58" s="261"/>
      <c r="F58" s="169"/>
      <c r="G58" s="168"/>
      <c r="H58" s="168"/>
      <c r="I58" s="168"/>
      <c r="J58" s="168"/>
      <c r="K58" s="168"/>
      <c r="L58" s="168"/>
      <c r="M58" s="168"/>
      <c r="N58" s="168"/>
      <c r="O58" s="168"/>
      <c r="P58" s="168"/>
    </row>
    <row r="59" spans="1:16" ht="22.5" customHeight="1">
      <c r="A59" s="261"/>
      <c r="B59" s="261"/>
      <c r="C59" s="261"/>
      <c r="D59" s="261"/>
      <c r="E59" s="261"/>
      <c r="F59" s="169"/>
      <c r="G59" s="168"/>
      <c r="H59" s="168"/>
      <c r="I59" s="168"/>
      <c r="J59" s="168"/>
      <c r="K59" s="168"/>
      <c r="L59" s="168"/>
      <c r="M59" s="168"/>
      <c r="N59" s="168"/>
      <c r="O59" s="168"/>
      <c r="P59" s="168"/>
    </row>
    <row r="60" spans="1:16" ht="34.5" customHeight="1">
      <c r="A60" s="261"/>
      <c r="B60" s="261"/>
      <c r="C60" s="261"/>
      <c r="D60" s="261"/>
      <c r="E60" s="261"/>
      <c r="F60" s="169"/>
      <c r="G60" s="168"/>
      <c r="H60" s="168"/>
      <c r="I60" s="168"/>
      <c r="J60" s="168"/>
      <c r="K60" s="168"/>
      <c r="L60" s="168"/>
      <c r="M60" s="168"/>
      <c r="N60" s="168"/>
      <c r="O60" s="168"/>
      <c r="P60" s="168"/>
    </row>
    <row r="61" spans="1:16" ht="16.5">
      <c r="A61" s="261"/>
      <c r="B61" s="261"/>
      <c r="C61" s="261"/>
      <c r="D61" s="261"/>
      <c r="E61" s="261"/>
      <c r="F61" s="169"/>
      <c r="G61" s="168"/>
      <c r="H61" s="168"/>
      <c r="I61" s="168"/>
      <c r="J61" s="168"/>
      <c r="K61" s="168"/>
      <c r="L61" s="168"/>
      <c r="M61" s="168"/>
      <c r="N61" s="168"/>
      <c r="O61" s="168"/>
      <c r="P61" s="16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1" t="s">
        <v>71</v>
      </c>
      <c r="K1" s="34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359" t="s">
        <v>73</v>
      </c>
      <c r="I2" s="360"/>
      <c r="J2" s="360"/>
      <c r="K2" s="52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3"/>
      <c r="J3" s="2" t="s">
        <v>74</v>
      </c>
      <c r="K3" s="35" t="s">
        <v>75</v>
      </c>
    </row>
    <row r="4" spans="5:16" s="37" customFormat="1" ht="16.5" customHeight="1" thickBot="1">
      <c r="E4" s="38"/>
      <c r="G4" s="39"/>
      <c r="J4" s="54" t="s">
        <v>76</v>
      </c>
      <c r="K4" s="41" t="s">
        <v>77</v>
      </c>
      <c r="P4" s="40" t="s">
        <v>1</v>
      </c>
    </row>
    <row r="5" spans="1:16" ht="20.25" customHeight="1" thickTop="1">
      <c r="A5" s="89" t="s">
        <v>78</v>
      </c>
      <c r="B5" s="354" t="s">
        <v>79</v>
      </c>
      <c r="C5" s="354"/>
      <c r="D5" s="354"/>
      <c r="E5" s="354"/>
      <c r="F5" s="354"/>
      <c r="G5" s="357" t="s">
        <v>2</v>
      </c>
      <c r="H5" s="358"/>
      <c r="I5" s="352" t="s">
        <v>80</v>
      </c>
      <c r="J5" s="355"/>
      <c r="K5" s="353" t="s">
        <v>3</v>
      </c>
      <c r="L5" s="356"/>
      <c r="M5" s="352" t="s">
        <v>9</v>
      </c>
      <c r="N5" s="355"/>
      <c r="O5" s="352" t="s">
        <v>4</v>
      </c>
      <c r="P5" s="353"/>
    </row>
    <row r="6" spans="1:16" s="56" customFormat="1" ht="19.5" customHeight="1">
      <c r="A6" s="55" t="s">
        <v>81</v>
      </c>
      <c r="B6" s="361" t="s">
        <v>10</v>
      </c>
      <c r="C6" s="361" t="s">
        <v>11</v>
      </c>
      <c r="D6" s="361" t="s">
        <v>12</v>
      </c>
      <c r="E6" s="361" t="s">
        <v>13</v>
      </c>
      <c r="F6" s="348" t="s">
        <v>82</v>
      </c>
      <c r="G6" s="348" t="s">
        <v>83</v>
      </c>
      <c r="H6" s="348" t="s">
        <v>84</v>
      </c>
      <c r="I6" s="348" t="s">
        <v>85</v>
      </c>
      <c r="J6" s="348" t="s">
        <v>84</v>
      </c>
      <c r="K6" s="350" t="s">
        <v>83</v>
      </c>
      <c r="L6" s="348" t="s">
        <v>86</v>
      </c>
      <c r="M6" s="348" t="s">
        <v>85</v>
      </c>
      <c r="N6" s="348" t="s">
        <v>84</v>
      </c>
      <c r="O6" s="348" t="s">
        <v>83</v>
      </c>
      <c r="P6" s="346" t="s">
        <v>86</v>
      </c>
    </row>
    <row r="7" spans="1:16" ht="21" customHeight="1">
      <c r="A7" s="57" t="s">
        <v>87</v>
      </c>
      <c r="B7" s="362"/>
      <c r="C7" s="362"/>
      <c r="D7" s="362"/>
      <c r="E7" s="362"/>
      <c r="F7" s="349"/>
      <c r="G7" s="349"/>
      <c r="H7" s="349"/>
      <c r="I7" s="349"/>
      <c r="J7" s="349"/>
      <c r="K7" s="351"/>
      <c r="L7" s="349"/>
      <c r="M7" s="349"/>
      <c r="N7" s="349"/>
      <c r="O7" s="349"/>
      <c r="P7" s="347"/>
    </row>
    <row r="8" spans="1:17" s="27" customFormat="1" ht="21" customHeight="1">
      <c r="A8" s="106"/>
      <c r="B8" s="65"/>
      <c r="C8" s="66"/>
      <c r="D8" s="66"/>
      <c r="E8" s="66"/>
      <c r="F8" s="67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60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6">
        <f t="shared" si="0"/>
        <v>1047619982</v>
      </c>
      <c r="Q8" s="58">
        <f>Q9+Q13+Q19+Q23+Q27</f>
        <v>30</v>
      </c>
    </row>
    <row r="9" spans="1:16" s="48" customFormat="1" ht="21" customHeight="1">
      <c r="A9" s="90">
        <v>94</v>
      </c>
      <c r="B9" s="59">
        <v>1</v>
      </c>
      <c r="C9" s="61"/>
      <c r="D9" s="61"/>
      <c r="E9" s="61"/>
      <c r="F9" s="68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60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7">
        <f t="shared" si="1"/>
        <v>0</v>
      </c>
    </row>
    <row r="10" spans="1:16" s="48" customFormat="1" ht="21" customHeight="1">
      <c r="A10" s="23"/>
      <c r="B10" s="59"/>
      <c r="C10" s="61">
        <v>1</v>
      </c>
      <c r="D10" s="61"/>
      <c r="E10" s="61"/>
      <c r="F10" s="69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60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7">
        <f t="shared" si="2"/>
        <v>0</v>
      </c>
    </row>
    <row r="11" spans="1:16" s="48" customFormat="1" ht="21" customHeight="1">
      <c r="A11" s="15"/>
      <c r="B11" s="59"/>
      <c r="C11" s="61"/>
      <c r="D11" s="61"/>
      <c r="E11" s="61"/>
      <c r="F11" s="68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60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7">
        <f t="shared" si="2"/>
        <v>0</v>
      </c>
    </row>
    <row r="12" spans="1:16" s="20" customFormat="1" ht="21" customHeight="1">
      <c r="A12" s="15"/>
      <c r="B12" s="59"/>
      <c r="C12" s="61"/>
      <c r="D12" s="61">
        <v>1</v>
      </c>
      <c r="E12" s="61"/>
      <c r="F12" s="70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62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9">
        <f t="shared" si="2"/>
        <v>0</v>
      </c>
    </row>
    <row r="13" spans="1:17" s="20" customFormat="1" ht="36" customHeight="1">
      <c r="A13" s="15"/>
      <c r="B13" s="59"/>
      <c r="C13" s="61"/>
      <c r="D13" s="61"/>
      <c r="E13" s="64">
        <v>1</v>
      </c>
      <c r="F13" s="70" t="s">
        <v>42</v>
      </c>
      <c r="G13" s="22">
        <v>0</v>
      </c>
      <c r="H13" s="22">
        <v>0</v>
      </c>
      <c r="I13" s="22">
        <v>0</v>
      </c>
      <c r="J13" s="22">
        <v>0</v>
      </c>
      <c r="K13" s="62">
        <v>0</v>
      </c>
      <c r="L13" s="22">
        <v>0</v>
      </c>
      <c r="M13" s="22">
        <v>0</v>
      </c>
      <c r="N13" s="22">
        <v>0</v>
      </c>
      <c r="O13" s="22">
        <v>0</v>
      </c>
      <c r="P13" s="49">
        <v>0</v>
      </c>
      <c r="Q13" s="62">
        <f>Q14</f>
        <v>20</v>
      </c>
    </row>
    <row r="14" spans="1:17" s="63" customFormat="1" ht="21" customHeight="1">
      <c r="A14" s="15"/>
      <c r="B14" s="59"/>
      <c r="C14" s="61">
        <v>2</v>
      </c>
      <c r="D14" s="61"/>
      <c r="E14" s="61"/>
      <c r="F14" s="69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60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7">
        <f t="shared" si="3"/>
        <v>0</v>
      </c>
      <c r="Q14" s="60">
        <f t="shared" si="3"/>
        <v>20</v>
      </c>
    </row>
    <row r="15" spans="1:17" s="63" customFormat="1" ht="21" customHeight="1">
      <c r="A15" s="15"/>
      <c r="B15" s="59"/>
      <c r="C15" s="61"/>
      <c r="D15" s="61"/>
      <c r="E15" s="61"/>
      <c r="F15" s="68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60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7">
        <f t="shared" si="4"/>
        <v>0</v>
      </c>
      <c r="Q15" s="60">
        <f t="shared" si="4"/>
        <v>10</v>
      </c>
    </row>
    <row r="16" spans="1:17" s="99" customFormat="1" ht="21" customHeight="1">
      <c r="A16" s="15"/>
      <c r="B16" s="59"/>
      <c r="C16" s="61"/>
      <c r="D16" s="61">
        <v>1</v>
      </c>
      <c r="E16" s="61"/>
      <c r="F16" s="70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62">
        <v>0</v>
      </c>
      <c r="L16" s="22">
        <v>0</v>
      </c>
      <c r="M16" s="22">
        <v>0</v>
      </c>
      <c r="N16" s="22">
        <v>0</v>
      </c>
      <c r="O16" s="22">
        <v>0</v>
      </c>
      <c r="P16" s="49">
        <v>0</v>
      </c>
      <c r="Q16" s="62">
        <v>10</v>
      </c>
    </row>
    <row r="17" spans="1:17" s="99" customFormat="1" ht="36" customHeight="1">
      <c r="A17" s="15"/>
      <c r="B17" s="59"/>
      <c r="C17" s="61"/>
      <c r="D17" s="61"/>
      <c r="E17" s="61">
        <v>1</v>
      </c>
      <c r="F17" s="70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62">
        <v>0</v>
      </c>
      <c r="L17" s="22">
        <v>140712172</v>
      </c>
      <c r="M17" s="22">
        <v>0</v>
      </c>
      <c r="N17" s="22">
        <v>0</v>
      </c>
      <c r="O17" s="22">
        <v>0</v>
      </c>
      <c r="P17" s="49">
        <v>0</v>
      </c>
      <c r="Q17" s="62">
        <f>Q18</f>
        <v>10</v>
      </c>
    </row>
    <row r="18" spans="1:17" s="63" customFormat="1" ht="21" customHeight="1">
      <c r="A18" s="15"/>
      <c r="B18" s="59">
        <v>2</v>
      </c>
      <c r="C18" s="61"/>
      <c r="D18" s="61"/>
      <c r="E18" s="61"/>
      <c r="F18" s="68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60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7">
        <f t="shared" si="5"/>
        <v>6540931</v>
      </c>
      <c r="Q18" s="60">
        <f>Q19</f>
        <v>10</v>
      </c>
    </row>
    <row r="19" spans="1:17" s="63" customFormat="1" ht="21" customHeight="1">
      <c r="A19" s="15"/>
      <c r="B19" s="59"/>
      <c r="C19" s="61">
        <v>1</v>
      </c>
      <c r="D19" s="61"/>
      <c r="E19" s="61"/>
      <c r="F19" s="69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60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7">
        <f t="shared" si="6"/>
        <v>6540931</v>
      </c>
      <c r="Q19" s="60">
        <f>Q20</f>
        <v>10</v>
      </c>
    </row>
    <row r="20" spans="1:17" s="63" customFormat="1" ht="21" customHeight="1">
      <c r="A20" s="15"/>
      <c r="B20" s="59"/>
      <c r="C20" s="61"/>
      <c r="D20" s="61"/>
      <c r="E20" s="61"/>
      <c r="F20" s="68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60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7">
        <f t="shared" si="7"/>
        <v>6540931</v>
      </c>
      <c r="Q20" s="60">
        <f>Q21</f>
        <v>10</v>
      </c>
    </row>
    <row r="21" spans="1:17" s="99" customFormat="1" ht="36" customHeight="1">
      <c r="A21" s="15"/>
      <c r="B21" s="59"/>
      <c r="C21" s="61"/>
      <c r="D21" s="61">
        <v>1</v>
      </c>
      <c r="E21" s="61"/>
      <c r="F21" s="70" t="s">
        <v>46</v>
      </c>
      <c r="G21" s="22">
        <v>0</v>
      </c>
      <c r="H21" s="22">
        <v>23800000</v>
      </c>
      <c r="I21" s="22">
        <v>0</v>
      </c>
      <c r="J21" s="22">
        <v>0</v>
      </c>
      <c r="K21" s="62">
        <v>0</v>
      </c>
      <c r="L21" s="22">
        <v>15259069</v>
      </c>
      <c r="M21" s="22">
        <v>0</v>
      </c>
      <c r="N21" s="22">
        <v>0</v>
      </c>
      <c r="O21" s="22">
        <v>0</v>
      </c>
      <c r="P21" s="49">
        <v>6540931</v>
      </c>
      <c r="Q21" s="62">
        <f>Q22</f>
        <v>10</v>
      </c>
    </row>
    <row r="22" spans="1:17" s="63" customFormat="1" ht="21" customHeight="1">
      <c r="A22" s="15"/>
      <c r="B22" s="59"/>
      <c r="C22" s="61"/>
      <c r="D22" s="61"/>
      <c r="E22" s="61"/>
      <c r="F22" s="68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60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7">
        <f t="shared" si="9"/>
        <v>0</v>
      </c>
      <c r="Q22" s="60">
        <v>10</v>
      </c>
    </row>
    <row r="23" spans="1:17" s="99" customFormat="1" ht="21" customHeight="1">
      <c r="A23" s="15"/>
      <c r="B23" s="59"/>
      <c r="C23" s="61"/>
      <c r="D23" s="61">
        <v>2</v>
      </c>
      <c r="E23" s="61"/>
      <c r="F23" s="70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62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9">
        <f t="shared" si="9"/>
        <v>0</v>
      </c>
      <c r="Q23" s="62">
        <f>Q24</f>
        <v>0</v>
      </c>
    </row>
    <row r="24" spans="1:17" s="99" customFormat="1" ht="21" customHeight="1">
      <c r="A24" s="15"/>
      <c r="B24" s="59"/>
      <c r="C24" s="61"/>
      <c r="D24" s="61"/>
      <c r="E24" s="61">
        <v>1</v>
      </c>
      <c r="F24" s="70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62">
        <v>0</v>
      </c>
      <c r="L24" s="22">
        <v>2582696</v>
      </c>
      <c r="M24" s="22">
        <v>0</v>
      </c>
      <c r="N24" s="22">
        <v>0</v>
      </c>
      <c r="O24" s="22">
        <v>0</v>
      </c>
      <c r="P24" s="49">
        <v>0</v>
      </c>
      <c r="Q24" s="62"/>
    </row>
    <row r="25" spans="1:17" s="63" customFormat="1" ht="21" customHeight="1">
      <c r="A25" s="15"/>
      <c r="B25" s="59">
        <v>3</v>
      </c>
      <c r="C25" s="61"/>
      <c r="D25" s="61"/>
      <c r="E25" s="61"/>
      <c r="F25" s="68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60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7">
        <f t="shared" si="10"/>
        <v>846289851</v>
      </c>
      <c r="Q25" s="60"/>
    </row>
    <row r="26" spans="1:17" s="63" customFormat="1" ht="21" customHeight="1">
      <c r="A26" s="15"/>
      <c r="B26" s="59"/>
      <c r="C26" s="61">
        <v>1</v>
      </c>
      <c r="D26" s="61"/>
      <c r="E26" s="61"/>
      <c r="F26" s="69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60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7">
        <f t="shared" si="11"/>
        <v>846289851</v>
      </c>
      <c r="Q26" s="60"/>
    </row>
    <row r="27" spans="1:17" s="63" customFormat="1" ht="21" customHeight="1">
      <c r="A27" s="15"/>
      <c r="B27" s="59"/>
      <c r="C27" s="61"/>
      <c r="D27" s="61"/>
      <c r="E27" s="61"/>
      <c r="F27" s="68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60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7">
        <f t="shared" si="11"/>
        <v>846289851</v>
      </c>
      <c r="Q27" s="60"/>
    </row>
    <row r="28" spans="1:17" s="99" customFormat="1" ht="21" customHeight="1">
      <c r="A28" s="15"/>
      <c r="B28" s="59"/>
      <c r="C28" s="61"/>
      <c r="D28" s="61">
        <v>1</v>
      </c>
      <c r="E28" s="61"/>
      <c r="F28" s="70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62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9">
        <f t="shared" si="11"/>
        <v>846289851</v>
      </c>
      <c r="Q28" s="62"/>
    </row>
    <row r="29" spans="1:17" s="99" customFormat="1" ht="20.25" customHeight="1">
      <c r="A29" s="15"/>
      <c r="B29" s="59"/>
      <c r="C29" s="61"/>
      <c r="D29" s="61"/>
      <c r="E29" s="61">
        <v>1</v>
      </c>
      <c r="F29" s="70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62">
        <v>0</v>
      </c>
      <c r="L29" s="22">
        <v>5156310149</v>
      </c>
      <c r="M29" s="22">
        <v>0</v>
      </c>
      <c r="N29" s="22">
        <v>0</v>
      </c>
      <c r="O29" s="22">
        <v>0</v>
      </c>
      <c r="P29" s="49">
        <v>846289851</v>
      </c>
      <c r="Q29" s="62">
        <v>0</v>
      </c>
    </row>
    <row r="30" spans="1:16" s="100" customFormat="1" ht="20.25" customHeight="1">
      <c r="A30" s="102"/>
      <c r="B30" s="59">
        <v>4</v>
      </c>
      <c r="C30" s="61"/>
      <c r="D30" s="61"/>
      <c r="E30" s="61"/>
      <c r="F30" s="68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60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7">
        <f t="shared" si="12"/>
        <v>194789200</v>
      </c>
    </row>
    <row r="31" spans="1:16" s="100" customFormat="1" ht="20.25" customHeight="1">
      <c r="A31" s="102"/>
      <c r="B31" s="59"/>
      <c r="C31" s="61">
        <v>1</v>
      </c>
      <c r="D31" s="61"/>
      <c r="E31" s="61"/>
      <c r="F31" s="69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60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7">
        <f t="shared" si="13"/>
        <v>192193984</v>
      </c>
    </row>
    <row r="32" spans="1:16" s="100" customFormat="1" ht="20.25" customHeight="1">
      <c r="A32" s="102"/>
      <c r="B32" s="59"/>
      <c r="C32" s="61"/>
      <c r="D32" s="61"/>
      <c r="E32" s="61"/>
      <c r="F32" s="68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60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7">
        <f t="shared" si="13"/>
        <v>192193984</v>
      </c>
    </row>
    <row r="33" spans="1:17" s="37" customFormat="1" ht="36" customHeight="1" thickBot="1">
      <c r="A33" s="101"/>
      <c r="B33" s="71"/>
      <c r="C33" s="72"/>
      <c r="D33" s="88">
        <v>1</v>
      </c>
      <c r="E33" s="72"/>
      <c r="F33" s="73" t="s">
        <v>56</v>
      </c>
      <c r="G33" s="83">
        <v>0</v>
      </c>
      <c r="H33" s="83">
        <v>413145000</v>
      </c>
      <c r="I33" s="83">
        <v>0</v>
      </c>
      <c r="J33" s="83">
        <v>33354269</v>
      </c>
      <c r="K33" s="86">
        <v>0</v>
      </c>
      <c r="L33" s="83">
        <v>187596747</v>
      </c>
      <c r="M33" s="83">
        <v>0</v>
      </c>
      <c r="N33" s="83">
        <v>0</v>
      </c>
      <c r="O33" s="83">
        <v>0</v>
      </c>
      <c r="P33" s="84">
        <v>192193984</v>
      </c>
      <c r="Q33" s="62">
        <v>0</v>
      </c>
    </row>
    <row r="34" spans="1:16" s="100" customFormat="1" ht="20.25" customHeight="1" thickTop="1">
      <c r="A34" s="102"/>
      <c r="B34" s="59"/>
      <c r="C34" s="61">
        <v>2</v>
      </c>
      <c r="D34" s="61"/>
      <c r="E34" s="61"/>
      <c r="F34" s="69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60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7">
        <f t="shared" si="14"/>
        <v>2595216</v>
      </c>
    </row>
    <row r="35" spans="1:16" s="100" customFormat="1" ht="20.25" customHeight="1">
      <c r="A35" s="102"/>
      <c r="B35" s="59"/>
      <c r="C35" s="61"/>
      <c r="D35" s="61"/>
      <c r="E35" s="61"/>
      <c r="F35" s="68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60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7">
        <f t="shared" si="14"/>
        <v>2595216</v>
      </c>
    </row>
    <row r="36" spans="1:16" s="37" customFormat="1" ht="20.25" customHeight="1">
      <c r="A36" s="102"/>
      <c r="B36" s="59"/>
      <c r="C36" s="61"/>
      <c r="D36" s="61">
        <v>1</v>
      </c>
      <c r="E36" s="61"/>
      <c r="F36" s="70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62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9">
        <f t="shared" si="14"/>
        <v>2595216</v>
      </c>
    </row>
    <row r="37" spans="1:16" s="37" customFormat="1" ht="20.25" customHeight="1">
      <c r="A37" s="102"/>
      <c r="B37" s="59"/>
      <c r="C37" s="61"/>
      <c r="D37" s="61"/>
      <c r="E37" s="61">
        <v>1</v>
      </c>
      <c r="F37" s="70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62">
        <v>0</v>
      </c>
      <c r="L37" s="22">
        <v>4784</v>
      </c>
      <c r="M37" s="22">
        <v>0</v>
      </c>
      <c r="N37" s="22">
        <v>0</v>
      </c>
      <c r="O37" s="22">
        <v>0</v>
      </c>
      <c r="P37" s="49">
        <v>2595216</v>
      </c>
    </row>
    <row r="38" spans="1:16" s="100" customFormat="1" ht="20.25" customHeight="1">
      <c r="A38" s="102"/>
      <c r="B38" s="59">
        <v>5</v>
      </c>
      <c r="C38" s="61"/>
      <c r="D38" s="61"/>
      <c r="E38" s="61"/>
      <c r="F38" s="68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60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7">
        <f t="shared" si="15"/>
        <v>0</v>
      </c>
    </row>
    <row r="39" spans="1:16" s="100" customFormat="1" ht="20.25" customHeight="1">
      <c r="A39" s="102"/>
      <c r="B39" s="59"/>
      <c r="C39" s="61">
        <v>1</v>
      </c>
      <c r="D39" s="61"/>
      <c r="E39" s="61"/>
      <c r="F39" s="69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60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7">
        <f t="shared" si="16"/>
        <v>0</v>
      </c>
    </row>
    <row r="40" spans="1:16" s="100" customFormat="1" ht="20.25" customHeight="1">
      <c r="A40" s="102"/>
      <c r="B40" s="59"/>
      <c r="C40" s="61"/>
      <c r="D40" s="61"/>
      <c r="E40" s="61"/>
      <c r="F40" s="68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60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7">
        <f t="shared" si="17"/>
        <v>0</v>
      </c>
    </row>
    <row r="41" spans="1:16" s="37" customFormat="1" ht="36" customHeight="1">
      <c r="A41" s="102"/>
      <c r="B41" s="59"/>
      <c r="C41" s="61"/>
      <c r="D41" s="61">
        <v>1</v>
      </c>
      <c r="E41" s="61"/>
      <c r="F41" s="70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62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9">
        <f t="shared" si="18"/>
        <v>0</v>
      </c>
    </row>
    <row r="42" spans="1:16" s="37" customFormat="1" ht="20.25" customHeight="1">
      <c r="A42" s="102"/>
      <c r="B42" s="59"/>
      <c r="C42" s="61"/>
      <c r="D42" s="61"/>
      <c r="E42" s="61">
        <v>1</v>
      </c>
      <c r="F42" s="70" t="s">
        <v>62</v>
      </c>
      <c r="G42" s="22">
        <v>0</v>
      </c>
      <c r="H42" s="22">
        <v>0</v>
      </c>
      <c r="I42" s="22">
        <v>0</v>
      </c>
      <c r="J42" s="22">
        <v>0</v>
      </c>
      <c r="K42" s="62">
        <v>0</v>
      </c>
      <c r="L42" s="22">
        <v>0</v>
      </c>
      <c r="M42" s="22">
        <v>0</v>
      </c>
      <c r="N42" s="22">
        <v>0</v>
      </c>
      <c r="O42" s="22">
        <v>0</v>
      </c>
      <c r="P42" s="49">
        <v>0</v>
      </c>
    </row>
    <row r="43" spans="1:16" s="37" customFormat="1" ht="20.25" customHeight="1">
      <c r="A43" s="102"/>
      <c r="B43" s="59"/>
      <c r="C43" s="61"/>
      <c r="D43" s="61">
        <v>2</v>
      </c>
      <c r="E43" s="61"/>
      <c r="F43" s="70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62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9">
        <f t="shared" si="19"/>
        <v>0</v>
      </c>
    </row>
    <row r="44" spans="1:16" s="37" customFormat="1" ht="20.25" customHeight="1">
      <c r="A44" s="102"/>
      <c r="B44" s="59"/>
      <c r="C44" s="61"/>
      <c r="D44" s="61"/>
      <c r="E44" s="61">
        <v>1</v>
      </c>
      <c r="F44" s="70" t="s">
        <v>64</v>
      </c>
      <c r="G44" s="22">
        <v>0</v>
      </c>
      <c r="H44" s="22">
        <v>0</v>
      </c>
      <c r="I44" s="22">
        <v>0</v>
      </c>
      <c r="J44" s="22">
        <v>0</v>
      </c>
      <c r="K44" s="62">
        <v>0</v>
      </c>
      <c r="L44" s="22">
        <v>0</v>
      </c>
      <c r="M44" s="22">
        <v>0</v>
      </c>
      <c r="N44" s="22">
        <v>0</v>
      </c>
      <c r="O44" s="22">
        <v>0</v>
      </c>
      <c r="P44" s="49">
        <v>0</v>
      </c>
    </row>
    <row r="45" spans="1:16" s="37" customFormat="1" ht="20.25" customHeight="1">
      <c r="A45" s="102"/>
      <c r="B45" s="59"/>
      <c r="C45" s="61"/>
      <c r="D45" s="61">
        <v>4</v>
      </c>
      <c r="E45" s="61"/>
      <c r="F45" s="70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62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9">
        <f t="shared" si="20"/>
        <v>0</v>
      </c>
    </row>
    <row r="46" spans="1:17" s="37" customFormat="1" ht="35.25" customHeight="1">
      <c r="A46" s="102"/>
      <c r="B46" s="59"/>
      <c r="C46" s="61"/>
      <c r="D46" s="61"/>
      <c r="E46" s="61">
        <v>1</v>
      </c>
      <c r="F46" s="70" t="s">
        <v>67</v>
      </c>
      <c r="G46" s="22">
        <v>0</v>
      </c>
      <c r="H46" s="22">
        <v>0</v>
      </c>
      <c r="I46" s="22">
        <v>0</v>
      </c>
      <c r="J46" s="22">
        <v>0</v>
      </c>
      <c r="K46" s="62">
        <v>0</v>
      </c>
      <c r="L46" s="22">
        <v>0</v>
      </c>
      <c r="M46" s="22">
        <v>0</v>
      </c>
      <c r="N46" s="22">
        <v>0</v>
      </c>
      <c r="O46" s="22">
        <v>0</v>
      </c>
      <c r="P46" s="49">
        <v>0</v>
      </c>
      <c r="Q46" s="62">
        <v>0</v>
      </c>
    </row>
    <row r="47" spans="1:16" s="37" customFormat="1" ht="20.25" customHeight="1">
      <c r="A47" s="102"/>
      <c r="B47" s="59"/>
      <c r="C47" s="61"/>
      <c r="D47" s="61"/>
      <c r="E47" s="61">
        <v>2</v>
      </c>
      <c r="F47" s="70" t="s">
        <v>65</v>
      </c>
      <c r="G47" s="22">
        <v>0</v>
      </c>
      <c r="H47" s="22">
        <v>0</v>
      </c>
      <c r="I47" s="22">
        <v>0</v>
      </c>
      <c r="J47" s="22">
        <v>0</v>
      </c>
      <c r="K47" s="62">
        <v>0</v>
      </c>
      <c r="L47" s="22">
        <v>0</v>
      </c>
      <c r="M47" s="22">
        <v>0</v>
      </c>
      <c r="N47" s="22">
        <v>0</v>
      </c>
      <c r="O47" s="22">
        <v>0</v>
      </c>
      <c r="P47" s="49">
        <v>0</v>
      </c>
    </row>
    <row r="48" spans="1:16" s="37" customFormat="1" ht="20.25" customHeight="1">
      <c r="A48" s="102"/>
      <c r="B48" s="59"/>
      <c r="C48" s="61"/>
      <c r="D48" s="61"/>
      <c r="E48" s="61">
        <v>3</v>
      </c>
      <c r="F48" s="70" t="s">
        <v>68</v>
      </c>
      <c r="G48" s="22">
        <v>0</v>
      </c>
      <c r="H48" s="22">
        <v>0</v>
      </c>
      <c r="I48" s="22">
        <v>0</v>
      </c>
      <c r="J48" s="22">
        <v>0</v>
      </c>
      <c r="K48" s="62">
        <v>0</v>
      </c>
      <c r="L48" s="22">
        <v>0</v>
      </c>
      <c r="M48" s="22">
        <v>0</v>
      </c>
      <c r="N48" s="22">
        <v>0</v>
      </c>
      <c r="O48" s="22">
        <v>0</v>
      </c>
      <c r="P48" s="49">
        <v>0</v>
      </c>
    </row>
    <row r="49" spans="1:16" s="100" customFormat="1" ht="20.25" customHeight="1">
      <c r="A49" s="102"/>
      <c r="B49" s="59"/>
      <c r="C49" s="61">
        <v>2</v>
      </c>
      <c r="D49" s="61"/>
      <c r="E49" s="61"/>
      <c r="F49" s="69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60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7">
        <f t="shared" si="21"/>
        <v>0</v>
      </c>
    </row>
    <row r="50" spans="1:17" s="100" customFormat="1" ht="20.25" customHeight="1">
      <c r="A50" s="102"/>
      <c r="B50" s="59"/>
      <c r="C50" s="61"/>
      <c r="D50" s="61"/>
      <c r="E50" s="61"/>
      <c r="F50" s="68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60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7">
        <f t="shared" si="21"/>
        <v>0</v>
      </c>
      <c r="Q50" s="60">
        <f>Q51</f>
        <v>0</v>
      </c>
    </row>
    <row r="51" spans="1:16" s="37" customFormat="1" ht="20.25" customHeight="1">
      <c r="A51" s="102"/>
      <c r="B51" s="59"/>
      <c r="C51" s="61"/>
      <c r="D51" s="61">
        <v>1</v>
      </c>
      <c r="E51" s="61"/>
      <c r="F51" s="70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62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9">
        <f t="shared" si="22"/>
        <v>0</v>
      </c>
    </row>
    <row r="52" spans="1:16" s="37" customFormat="1" ht="22.5" customHeight="1">
      <c r="A52" s="102"/>
      <c r="B52" s="59"/>
      <c r="C52" s="61"/>
      <c r="D52" s="61"/>
      <c r="E52" s="61">
        <v>1</v>
      </c>
      <c r="F52" s="70" t="s">
        <v>65</v>
      </c>
      <c r="G52" s="22">
        <v>0</v>
      </c>
      <c r="H52" s="22">
        <v>0</v>
      </c>
      <c r="I52" s="22">
        <v>0</v>
      </c>
      <c r="J52" s="22">
        <v>0</v>
      </c>
      <c r="K52" s="62">
        <v>0</v>
      </c>
      <c r="L52" s="22">
        <v>0</v>
      </c>
      <c r="M52" s="22">
        <v>0</v>
      </c>
      <c r="N52" s="22">
        <v>0</v>
      </c>
      <c r="O52" s="22">
        <v>0</v>
      </c>
      <c r="P52" s="49">
        <v>0</v>
      </c>
    </row>
    <row r="53" spans="1:16" ht="22.5" customHeight="1">
      <c r="A53" s="102"/>
      <c r="B53" s="61"/>
      <c r="C53" s="61"/>
      <c r="D53" s="61"/>
      <c r="E53" s="61"/>
      <c r="F53" s="70"/>
      <c r="G53" s="21"/>
      <c r="H53" s="21"/>
      <c r="I53" s="21"/>
      <c r="J53" s="21"/>
      <c r="K53" s="60"/>
      <c r="L53" s="21"/>
      <c r="M53" s="21"/>
      <c r="N53" s="21"/>
      <c r="O53" s="21"/>
      <c r="P53" s="47"/>
    </row>
    <row r="54" spans="1:16" ht="22.5" customHeight="1">
      <c r="A54" s="102"/>
      <c r="B54" s="61"/>
      <c r="C54" s="61"/>
      <c r="D54" s="61"/>
      <c r="E54" s="61"/>
      <c r="F54" s="70"/>
      <c r="G54" s="21"/>
      <c r="H54" s="21"/>
      <c r="I54" s="21"/>
      <c r="J54" s="21"/>
      <c r="K54" s="60"/>
      <c r="L54" s="21"/>
      <c r="M54" s="21"/>
      <c r="N54" s="21"/>
      <c r="O54" s="21"/>
      <c r="P54" s="47"/>
    </row>
    <row r="55" spans="1:16" ht="22.5" customHeight="1">
      <c r="A55" s="102"/>
      <c r="B55" s="61"/>
      <c r="C55" s="61"/>
      <c r="D55" s="61"/>
      <c r="E55" s="61"/>
      <c r="F55" s="70"/>
      <c r="G55" s="21"/>
      <c r="H55" s="21"/>
      <c r="I55" s="21"/>
      <c r="J55" s="21"/>
      <c r="K55" s="60"/>
      <c r="L55" s="21"/>
      <c r="M55" s="21"/>
      <c r="N55" s="21"/>
      <c r="O55" s="21"/>
      <c r="P55" s="47"/>
    </row>
    <row r="56" spans="1:16" ht="22.5" customHeight="1">
      <c r="A56" s="102"/>
      <c r="B56" s="61"/>
      <c r="C56" s="61"/>
      <c r="D56" s="61"/>
      <c r="E56" s="61"/>
      <c r="F56" s="70"/>
      <c r="G56" s="21"/>
      <c r="H56" s="21"/>
      <c r="I56" s="21"/>
      <c r="J56" s="21"/>
      <c r="K56" s="60"/>
      <c r="L56" s="21"/>
      <c r="M56" s="21"/>
      <c r="N56" s="21"/>
      <c r="O56" s="21"/>
      <c r="P56" s="47"/>
    </row>
    <row r="57" spans="1:16" ht="22.5" customHeight="1">
      <c r="A57" s="102"/>
      <c r="B57" s="61"/>
      <c r="C57" s="61"/>
      <c r="D57" s="61"/>
      <c r="E57" s="61"/>
      <c r="F57" s="70"/>
      <c r="G57" s="21"/>
      <c r="H57" s="21"/>
      <c r="I57" s="21"/>
      <c r="J57" s="21"/>
      <c r="K57" s="60"/>
      <c r="L57" s="21"/>
      <c r="M57" s="21"/>
      <c r="N57" s="21"/>
      <c r="O57" s="21"/>
      <c r="P57" s="47"/>
    </row>
    <row r="58" spans="1:16" ht="22.5" customHeight="1">
      <c r="A58" s="102"/>
      <c r="B58" s="61"/>
      <c r="C58" s="61"/>
      <c r="D58" s="61"/>
      <c r="E58" s="61"/>
      <c r="F58" s="70"/>
      <c r="G58" s="21"/>
      <c r="H58" s="21"/>
      <c r="I58" s="21"/>
      <c r="J58" s="21"/>
      <c r="K58" s="60"/>
      <c r="L58" s="21"/>
      <c r="M58" s="21"/>
      <c r="N58" s="21"/>
      <c r="O58" s="21"/>
      <c r="P58" s="47"/>
    </row>
    <row r="59" spans="1:16" ht="22.5" customHeight="1">
      <c r="A59" s="102"/>
      <c r="B59" s="61"/>
      <c r="C59" s="61"/>
      <c r="D59" s="61"/>
      <c r="E59" s="61"/>
      <c r="F59" s="70"/>
      <c r="G59" s="21"/>
      <c r="H59" s="21"/>
      <c r="I59" s="21"/>
      <c r="J59" s="21"/>
      <c r="K59" s="60"/>
      <c r="L59" s="21"/>
      <c r="M59" s="21"/>
      <c r="N59" s="21"/>
      <c r="O59" s="21"/>
      <c r="P59" s="47"/>
    </row>
    <row r="60" spans="1:16" ht="36" customHeight="1" thickBot="1">
      <c r="A60" s="101"/>
      <c r="B60" s="72"/>
      <c r="C60" s="72"/>
      <c r="D60" s="72"/>
      <c r="E60" s="72"/>
      <c r="F60" s="73"/>
      <c r="G60" s="85"/>
      <c r="H60" s="85"/>
      <c r="I60" s="85"/>
      <c r="J60" s="85"/>
      <c r="K60" s="87"/>
      <c r="L60" s="85"/>
      <c r="M60" s="85"/>
      <c r="N60" s="85"/>
      <c r="O60" s="85"/>
      <c r="P60" s="82"/>
    </row>
    <row r="61" spans="1:18" ht="18" thickTop="1">
      <c r="A61" s="74"/>
      <c r="B61" s="75"/>
      <c r="C61" s="75"/>
      <c r="D61" s="75"/>
      <c r="E61" s="75"/>
      <c r="F61" s="76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56"/>
      <c r="R61" s="56"/>
    </row>
    <row r="62" spans="1:18" ht="16.5">
      <c r="A62" s="56"/>
      <c r="B62" s="77"/>
      <c r="C62" s="77"/>
      <c r="D62" s="78"/>
      <c r="E62" s="78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6.5">
      <c r="A63" s="56"/>
      <c r="B63" s="56"/>
      <c r="C63" s="56"/>
      <c r="D63" s="56"/>
      <c r="E63" s="56"/>
      <c r="F63" s="79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6.5">
      <c r="A64" s="56"/>
      <c r="B64" s="56"/>
      <c r="C64" s="56"/>
      <c r="D64" s="56"/>
      <c r="E64" s="56"/>
      <c r="F64" s="79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1" t="s">
        <v>15</v>
      </c>
      <c r="K1" s="34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359" t="s">
        <v>37</v>
      </c>
      <c r="I2" s="360"/>
      <c r="J2" s="360"/>
      <c r="K2" s="52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3"/>
      <c r="J3" s="2" t="s">
        <v>17</v>
      </c>
      <c r="K3" s="35" t="s">
        <v>18</v>
      </c>
    </row>
    <row r="4" spans="5:16" s="37" customFormat="1" ht="16.5" customHeight="1" thickBot="1">
      <c r="E4" s="38"/>
      <c r="G4" s="39"/>
      <c r="J4" s="54" t="s">
        <v>19</v>
      </c>
      <c r="K4" s="41" t="s">
        <v>20</v>
      </c>
      <c r="P4" s="40" t="s">
        <v>1</v>
      </c>
    </row>
    <row r="5" spans="1:16" ht="20.25" customHeight="1" thickTop="1">
      <c r="A5" s="89" t="s">
        <v>21</v>
      </c>
      <c r="B5" s="354" t="s">
        <v>22</v>
      </c>
      <c r="C5" s="354"/>
      <c r="D5" s="354"/>
      <c r="E5" s="354"/>
      <c r="F5" s="354"/>
      <c r="G5" s="357" t="s">
        <v>2</v>
      </c>
      <c r="H5" s="358"/>
      <c r="I5" s="352" t="s">
        <v>23</v>
      </c>
      <c r="J5" s="355"/>
      <c r="K5" s="353" t="s">
        <v>3</v>
      </c>
      <c r="L5" s="356"/>
      <c r="M5" s="352" t="s">
        <v>9</v>
      </c>
      <c r="N5" s="355"/>
      <c r="O5" s="352" t="s">
        <v>4</v>
      </c>
      <c r="P5" s="353"/>
    </row>
    <row r="6" spans="1:16" s="56" customFormat="1" ht="19.5" customHeight="1">
      <c r="A6" s="55" t="s">
        <v>24</v>
      </c>
      <c r="B6" s="361" t="s">
        <v>10</v>
      </c>
      <c r="C6" s="361" t="s">
        <v>11</v>
      </c>
      <c r="D6" s="361" t="s">
        <v>12</v>
      </c>
      <c r="E6" s="361" t="s">
        <v>13</v>
      </c>
      <c r="F6" s="348" t="s">
        <v>25</v>
      </c>
      <c r="G6" s="348" t="s">
        <v>26</v>
      </c>
      <c r="H6" s="348" t="s">
        <v>27</v>
      </c>
      <c r="I6" s="348" t="s">
        <v>28</v>
      </c>
      <c r="J6" s="348" t="s">
        <v>27</v>
      </c>
      <c r="K6" s="350" t="s">
        <v>26</v>
      </c>
      <c r="L6" s="348" t="s">
        <v>29</v>
      </c>
      <c r="M6" s="348" t="s">
        <v>28</v>
      </c>
      <c r="N6" s="348" t="s">
        <v>27</v>
      </c>
      <c r="O6" s="348" t="s">
        <v>26</v>
      </c>
      <c r="P6" s="346" t="s">
        <v>29</v>
      </c>
    </row>
    <row r="7" spans="1:16" ht="21" customHeight="1">
      <c r="A7" s="57" t="s">
        <v>30</v>
      </c>
      <c r="B7" s="362"/>
      <c r="C7" s="362"/>
      <c r="D7" s="362"/>
      <c r="E7" s="362"/>
      <c r="F7" s="349"/>
      <c r="G7" s="349"/>
      <c r="H7" s="349"/>
      <c r="I7" s="349"/>
      <c r="J7" s="349"/>
      <c r="K7" s="351"/>
      <c r="L7" s="349"/>
      <c r="M7" s="349"/>
      <c r="N7" s="349"/>
      <c r="O7" s="349"/>
      <c r="P7" s="347"/>
    </row>
    <row r="8" spans="1:17" s="27" customFormat="1" ht="21" customHeight="1">
      <c r="A8" s="98"/>
      <c r="B8" s="65"/>
      <c r="C8" s="66"/>
      <c r="D8" s="66"/>
      <c r="E8" s="66"/>
      <c r="F8" s="67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60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6">
        <f t="shared" si="0"/>
        <v>13038111291</v>
      </c>
      <c r="Q8" s="58">
        <f>Q9+Q13+Q19+Q23+Q27</f>
        <v>30</v>
      </c>
    </row>
    <row r="9" spans="1:16" s="48" customFormat="1" ht="21" customHeight="1">
      <c r="A9" s="90">
        <v>94</v>
      </c>
      <c r="B9" s="59">
        <v>1</v>
      </c>
      <c r="C9" s="61"/>
      <c r="D9" s="61"/>
      <c r="E9" s="61"/>
      <c r="F9" s="68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60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7">
        <f t="shared" si="2"/>
        <v>340873913</v>
      </c>
    </row>
    <row r="10" spans="1:16" s="48" customFormat="1" ht="21" customHeight="1">
      <c r="A10" s="23"/>
      <c r="B10" s="59"/>
      <c r="C10" s="61">
        <v>1</v>
      </c>
      <c r="D10" s="61"/>
      <c r="E10" s="61"/>
      <c r="F10" s="69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60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7">
        <f t="shared" si="1"/>
        <v>251959758</v>
      </c>
    </row>
    <row r="11" spans="1:16" s="48" customFormat="1" ht="21" customHeight="1">
      <c r="A11" s="15"/>
      <c r="B11" s="59"/>
      <c r="C11" s="61"/>
      <c r="D11" s="61"/>
      <c r="E11" s="61"/>
      <c r="F11" s="68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60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7">
        <f t="shared" si="1"/>
        <v>251959758</v>
      </c>
    </row>
    <row r="12" spans="1:16" s="20" customFormat="1" ht="21" customHeight="1">
      <c r="A12" s="15"/>
      <c r="B12" s="59"/>
      <c r="C12" s="61"/>
      <c r="D12" s="61">
        <v>1</v>
      </c>
      <c r="E12" s="61"/>
      <c r="F12" s="70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62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9">
        <f t="shared" si="1"/>
        <v>251959758</v>
      </c>
    </row>
    <row r="13" spans="1:17" s="20" customFormat="1" ht="36" customHeight="1">
      <c r="A13" s="15"/>
      <c r="B13" s="59"/>
      <c r="C13" s="61"/>
      <c r="D13" s="61"/>
      <c r="E13" s="64">
        <v>1</v>
      </c>
      <c r="F13" s="70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62">
        <v>0</v>
      </c>
      <c r="L13" s="22">
        <v>47434592</v>
      </c>
      <c r="M13" s="22">
        <v>0</v>
      </c>
      <c r="N13" s="22">
        <v>0</v>
      </c>
      <c r="O13" s="22">
        <v>0</v>
      </c>
      <c r="P13" s="49">
        <v>251959758</v>
      </c>
      <c r="Q13" s="62">
        <f>Q14</f>
        <v>20</v>
      </c>
    </row>
    <row r="14" spans="1:17" s="63" customFormat="1" ht="21" customHeight="1">
      <c r="A14" s="15"/>
      <c r="B14" s="59"/>
      <c r="C14" s="61">
        <v>2</v>
      </c>
      <c r="D14" s="61"/>
      <c r="E14" s="61"/>
      <c r="F14" s="69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60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7">
        <f t="shared" si="3"/>
        <v>88914155</v>
      </c>
      <c r="Q14" s="60">
        <f t="shared" si="3"/>
        <v>20</v>
      </c>
    </row>
    <row r="15" spans="1:17" s="63" customFormat="1" ht="21" customHeight="1">
      <c r="A15" s="15"/>
      <c r="B15" s="59"/>
      <c r="C15" s="61"/>
      <c r="D15" s="61"/>
      <c r="E15" s="61"/>
      <c r="F15" s="68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60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7">
        <f t="shared" si="4"/>
        <v>0</v>
      </c>
      <c r="Q15" s="60">
        <f t="shared" si="4"/>
        <v>10</v>
      </c>
    </row>
    <row r="16" spans="1:17" s="99" customFormat="1" ht="21" customHeight="1">
      <c r="A16" s="15"/>
      <c r="B16" s="59"/>
      <c r="C16" s="61"/>
      <c r="D16" s="61">
        <v>1</v>
      </c>
      <c r="E16" s="61"/>
      <c r="F16" s="70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62">
        <v>0</v>
      </c>
      <c r="L16" s="22">
        <v>0</v>
      </c>
      <c r="M16" s="22">
        <v>0</v>
      </c>
      <c r="N16" s="22">
        <v>0</v>
      </c>
      <c r="O16" s="22">
        <v>0</v>
      </c>
      <c r="P16" s="49">
        <v>0</v>
      </c>
      <c r="Q16" s="62">
        <v>10</v>
      </c>
    </row>
    <row r="17" spans="1:17" s="99" customFormat="1" ht="36" customHeight="1">
      <c r="A17" s="15"/>
      <c r="B17" s="59"/>
      <c r="C17" s="61"/>
      <c r="D17" s="61"/>
      <c r="E17" s="61">
        <v>1</v>
      </c>
      <c r="F17" s="70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62">
        <v>0</v>
      </c>
      <c r="L17" s="22">
        <v>2560455</v>
      </c>
      <c r="M17" s="22">
        <v>0</v>
      </c>
      <c r="N17" s="22">
        <v>0</v>
      </c>
      <c r="O17" s="22">
        <v>0</v>
      </c>
      <c r="P17" s="49">
        <v>88914155</v>
      </c>
      <c r="Q17" s="62">
        <f t="shared" si="5"/>
        <v>10</v>
      </c>
    </row>
    <row r="18" spans="1:17" s="63" customFormat="1" ht="21" customHeight="1">
      <c r="A18" s="15"/>
      <c r="B18" s="59">
        <v>2</v>
      </c>
      <c r="C18" s="61"/>
      <c r="D18" s="61"/>
      <c r="E18" s="61"/>
      <c r="F18" s="68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60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7">
        <f t="shared" si="5"/>
        <v>31751716</v>
      </c>
      <c r="Q18" s="60">
        <f t="shared" si="5"/>
        <v>10</v>
      </c>
    </row>
    <row r="19" spans="1:17" s="63" customFormat="1" ht="21" customHeight="1">
      <c r="A19" s="15"/>
      <c r="B19" s="59"/>
      <c r="C19" s="61">
        <v>1</v>
      </c>
      <c r="D19" s="61"/>
      <c r="E19" s="61"/>
      <c r="F19" s="69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60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7">
        <f t="shared" si="6"/>
        <v>31751716</v>
      </c>
      <c r="Q19" s="60">
        <f>Q20</f>
        <v>10</v>
      </c>
    </row>
    <row r="20" spans="1:17" s="63" customFormat="1" ht="21" customHeight="1">
      <c r="A20" s="15"/>
      <c r="B20" s="59"/>
      <c r="C20" s="61"/>
      <c r="D20" s="61"/>
      <c r="E20" s="61"/>
      <c r="F20" s="68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60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7">
        <f t="shared" si="7"/>
        <v>7150000</v>
      </c>
      <c r="Q20" s="60">
        <f>Q21</f>
        <v>10</v>
      </c>
    </row>
    <row r="21" spans="1:17" s="99" customFormat="1" ht="36" customHeight="1">
      <c r="A21" s="15"/>
      <c r="B21" s="59"/>
      <c r="C21" s="61"/>
      <c r="D21" s="61">
        <v>1</v>
      </c>
      <c r="E21" s="61"/>
      <c r="F21" s="70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62">
        <v>0</v>
      </c>
      <c r="L21" s="22">
        <v>493353332</v>
      </c>
      <c r="M21" s="22">
        <v>0</v>
      </c>
      <c r="N21" s="22">
        <v>0</v>
      </c>
      <c r="O21" s="22">
        <v>0</v>
      </c>
      <c r="P21" s="49">
        <v>7150000</v>
      </c>
      <c r="Q21" s="62">
        <f>Q22</f>
        <v>10</v>
      </c>
    </row>
    <row r="22" spans="1:17" s="63" customFormat="1" ht="21" customHeight="1">
      <c r="A22" s="15"/>
      <c r="B22" s="59"/>
      <c r="C22" s="61"/>
      <c r="D22" s="61"/>
      <c r="E22" s="61"/>
      <c r="F22" s="68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60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7">
        <f t="shared" si="8"/>
        <v>24601716</v>
      </c>
      <c r="Q22" s="60">
        <v>10</v>
      </c>
    </row>
    <row r="23" spans="1:17" s="99" customFormat="1" ht="21" customHeight="1">
      <c r="A23" s="15"/>
      <c r="B23" s="59"/>
      <c r="C23" s="61"/>
      <c r="D23" s="61">
        <v>2</v>
      </c>
      <c r="E23" s="61"/>
      <c r="F23" s="70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62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9">
        <f t="shared" si="9"/>
        <v>24601716</v>
      </c>
      <c r="Q23" s="62"/>
    </row>
    <row r="24" spans="1:17" s="99" customFormat="1" ht="21" customHeight="1">
      <c r="A24" s="15"/>
      <c r="B24" s="59"/>
      <c r="C24" s="61"/>
      <c r="D24" s="61"/>
      <c r="E24" s="61">
        <v>1</v>
      </c>
      <c r="F24" s="70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62">
        <v>0</v>
      </c>
      <c r="L24" s="22">
        <v>750636953</v>
      </c>
      <c r="M24" s="22">
        <v>0</v>
      </c>
      <c r="N24" s="22">
        <v>0</v>
      </c>
      <c r="O24" s="22">
        <v>0</v>
      </c>
      <c r="P24" s="49">
        <v>24601716</v>
      </c>
      <c r="Q24" s="62"/>
    </row>
    <row r="25" spans="1:17" s="63" customFormat="1" ht="21" customHeight="1">
      <c r="A25" s="15"/>
      <c r="B25" s="59">
        <v>3</v>
      </c>
      <c r="C25" s="61"/>
      <c r="D25" s="61"/>
      <c r="E25" s="61"/>
      <c r="F25" s="68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60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7">
        <f t="shared" si="10"/>
        <v>461967000</v>
      </c>
      <c r="Q25" s="60"/>
    </row>
    <row r="26" spans="1:17" s="63" customFormat="1" ht="21" customHeight="1">
      <c r="A26" s="15"/>
      <c r="B26" s="59"/>
      <c r="C26" s="61">
        <v>1</v>
      </c>
      <c r="D26" s="61"/>
      <c r="E26" s="61"/>
      <c r="F26" s="69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60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7">
        <f t="shared" si="11"/>
        <v>461967000</v>
      </c>
      <c r="Q26" s="60"/>
    </row>
    <row r="27" spans="1:17" s="63" customFormat="1" ht="21" customHeight="1">
      <c r="A27" s="15"/>
      <c r="B27" s="59"/>
      <c r="C27" s="61"/>
      <c r="D27" s="61"/>
      <c r="E27" s="61"/>
      <c r="F27" s="68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60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7">
        <f t="shared" si="12"/>
        <v>461967000</v>
      </c>
      <c r="Q27" s="60"/>
    </row>
    <row r="28" spans="1:17" s="99" customFormat="1" ht="21" customHeight="1">
      <c r="A28" s="15"/>
      <c r="B28" s="59"/>
      <c r="C28" s="61"/>
      <c r="D28" s="61">
        <v>1</v>
      </c>
      <c r="E28" s="61"/>
      <c r="F28" s="70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62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9">
        <f t="shared" si="12"/>
        <v>461967000</v>
      </c>
      <c r="Q28" s="62"/>
    </row>
    <row r="29" spans="1:17" s="99" customFormat="1" ht="20.25" customHeight="1">
      <c r="A29" s="15"/>
      <c r="B29" s="59"/>
      <c r="C29" s="61"/>
      <c r="D29" s="61"/>
      <c r="E29" s="61">
        <v>1</v>
      </c>
      <c r="F29" s="70" t="s">
        <v>54</v>
      </c>
      <c r="G29" s="22">
        <v>0</v>
      </c>
      <c r="H29" s="22">
        <v>3996400000</v>
      </c>
      <c r="I29" s="22">
        <v>0</v>
      </c>
      <c r="J29" s="22">
        <v>0</v>
      </c>
      <c r="K29" s="62">
        <v>0</v>
      </c>
      <c r="L29" s="22">
        <v>3534433000</v>
      </c>
      <c r="M29" s="22">
        <v>0</v>
      </c>
      <c r="N29" s="22">
        <v>0</v>
      </c>
      <c r="O29" s="22">
        <v>0</v>
      </c>
      <c r="P29" s="49">
        <v>461967000</v>
      </c>
      <c r="Q29" s="62">
        <v>0</v>
      </c>
    </row>
    <row r="30" spans="1:16" s="100" customFormat="1" ht="20.25" customHeight="1">
      <c r="A30" s="102"/>
      <c r="B30" s="61">
        <v>4</v>
      </c>
      <c r="C30" s="61"/>
      <c r="D30" s="61"/>
      <c r="E30" s="61"/>
      <c r="F30" s="68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60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7">
        <f t="shared" si="13"/>
        <v>817114051</v>
      </c>
    </row>
    <row r="31" spans="1:16" s="100" customFormat="1" ht="20.25" customHeight="1">
      <c r="A31" s="102"/>
      <c r="B31" s="61"/>
      <c r="C31" s="61">
        <v>1</v>
      </c>
      <c r="D31" s="61"/>
      <c r="E31" s="61"/>
      <c r="F31" s="69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60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7">
        <f t="shared" si="14"/>
        <v>795114051</v>
      </c>
    </row>
    <row r="32" spans="1:16" s="100" customFormat="1" ht="20.25" customHeight="1">
      <c r="A32" s="102"/>
      <c r="B32" s="61"/>
      <c r="C32" s="61"/>
      <c r="D32" s="61"/>
      <c r="E32" s="61"/>
      <c r="F32" s="68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60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7">
        <f t="shared" si="14"/>
        <v>795114051</v>
      </c>
    </row>
    <row r="33" spans="1:17" s="37" customFormat="1" ht="36" customHeight="1" thickBot="1">
      <c r="A33" s="101"/>
      <c r="B33" s="72"/>
      <c r="C33" s="72"/>
      <c r="D33" s="88">
        <v>1</v>
      </c>
      <c r="E33" s="72"/>
      <c r="F33" s="73" t="s">
        <v>56</v>
      </c>
      <c r="G33" s="83">
        <v>0</v>
      </c>
      <c r="H33" s="83">
        <v>1173000000</v>
      </c>
      <c r="I33" s="83">
        <v>0</v>
      </c>
      <c r="J33" s="83">
        <v>101865547</v>
      </c>
      <c r="K33" s="86">
        <v>0</v>
      </c>
      <c r="L33" s="83">
        <v>276020402</v>
      </c>
      <c r="M33" s="83">
        <v>0</v>
      </c>
      <c r="N33" s="83">
        <v>0</v>
      </c>
      <c r="O33" s="83">
        <v>0</v>
      </c>
      <c r="P33" s="84">
        <v>795114051</v>
      </c>
      <c r="Q33" s="62">
        <v>0</v>
      </c>
    </row>
    <row r="34" spans="1:16" s="100" customFormat="1" ht="20.25" customHeight="1" thickTop="1">
      <c r="A34" s="102"/>
      <c r="B34" s="61"/>
      <c r="C34" s="61">
        <v>2</v>
      </c>
      <c r="D34" s="61"/>
      <c r="E34" s="61"/>
      <c r="F34" s="69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60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7">
        <f t="shared" si="15"/>
        <v>22000000</v>
      </c>
    </row>
    <row r="35" spans="1:16" s="100" customFormat="1" ht="20.25" customHeight="1">
      <c r="A35" s="102"/>
      <c r="B35" s="61"/>
      <c r="C35" s="61"/>
      <c r="D35" s="61"/>
      <c r="E35" s="61"/>
      <c r="F35" s="68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60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7">
        <f t="shared" si="16"/>
        <v>22000000</v>
      </c>
    </row>
    <row r="36" spans="1:16" s="37" customFormat="1" ht="20.25" customHeight="1">
      <c r="A36" s="102"/>
      <c r="B36" s="61"/>
      <c r="C36" s="61"/>
      <c r="D36" s="61">
        <v>1</v>
      </c>
      <c r="E36" s="61"/>
      <c r="F36" s="70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62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9">
        <f t="shared" si="16"/>
        <v>22000000</v>
      </c>
    </row>
    <row r="37" spans="1:16" s="37" customFormat="1" ht="20.25" customHeight="1">
      <c r="A37" s="102"/>
      <c r="B37" s="61"/>
      <c r="C37" s="61"/>
      <c r="D37" s="61"/>
      <c r="E37" s="61">
        <v>1</v>
      </c>
      <c r="F37" s="70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62">
        <v>0</v>
      </c>
      <c r="L37" s="22">
        <v>0</v>
      </c>
      <c r="M37" s="22">
        <v>0</v>
      </c>
      <c r="N37" s="22">
        <v>0</v>
      </c>
      <c r="O37" s="22">
        <v>0</v>
      </c>
      <c r="P37" s="49">
        <v>22000000</v>
      </c>
    </row>
    <row r="38" spans="1:16" s="100" customFormat="1" ht="20.25" customHeight="1">
      <c r="A38" s="102"/>
      <c r="B38" s="61">
        <v>5</v>
      </c>
      <c r="C38" s="61"/>
      <c r="D38" s="61"/>
      <c r="E38" s="61"/>
      <c r="F38" s="68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60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7">
        <f t="shared" si="17"/>
        <v>11386404611</v>
      </c>
    </row>
    <row r="39" spans="1:16" s="100" customFormat="1" ht="20.25" customHeight="1">
      <c r="A39" s="102"/>
      <c r="B39" s="61"/>
      <c r="C39" s="61">
        <v>1</v>
      </c>
      <c r="D39" s="61"/>
      <c r="E39" s="61"/>
      <c r="F39" s="69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60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7">
        <f t="shared" si="18"/>
        <v>11386404611</v>
      </c>
    </row>
    <row r="40" spans="1:16" s="100" customFormat="1" ht="20.25" customHeight="1">
      <c r="A40" s="102"/>
      <c r="B40" s="61"/>
      <c r="C40" s="61"/>
      <c r="D40" s="61"/>
      <c r="E40" s="61"/>
      <c r="F40" s="68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60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7">
        <f t="shared" si="19"/>
        <v>11386404611</v>
      </c>
    </row>
    <row r="41" spans="1:16" s="37" customFormat="1" ht="36" customHeight="1">
      <c r="A41" s="102"/>
      <c r="B41" s="61"/>
      <c r="C41" s="61"/>
      <c r="D41" s="61">
        <v>1</v>
      </c>
      <c r="E41" s="61"/>
      <c r="F41" s="70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62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9">
        <f t="shared" si="20"/>
        <v>10000000</v>
      </c>
    </row>
    <row r="42" spans="1:16" s="37" customFormat="1" ht="20.25" customHeight="1">
      <c r="A42" s="102"/>
      <c r="B42" s="61"/>
      <c r="C42" s="61"/>
      <c r="D42" s="61"/>
      <c r="E42" s="61">
        <v>1</v>
      </c>
      <c r="F42" s="70" t="s">
        <v>62</v>
      </c>
      <c r="G42" s="22">
        <v>0</v>
      </c>
      <c r="H42" s="22">
        <v>14000000</v>
      </c>
      <c r="I42" s="22">
        <v>0</v>
      </c>
      <c r="J42" s="22">
        <v>0</v>
      </c>
      <c r="K42" s="62">
        <v>0</v>
      </c>
      <c r="L42" s="22">
        <v>4000000</v>
      </c>
      <c r="M42" s="22">
        <v>0</v>
      </c>
      <c r="N42" s="22">
        <v>0</v>
      </c>
      <c r="O42" s="22">
        <v>0</v>
      </c>
      <c r="P42" s="49">
        <v>10000000</v>
      </c>
    </row>
    <row r="43" spans="1:16" s="37" customFormat="1" ht="20.25" customHeight="1">
      <c r="A43" s="102"/>
      <c r="B43" s="61"/>
      <c r="C43" s="61"/>
      <c r="D43" s="61">
        <v>2</v>
      </c>
      <c r="E43" s="61"/>
      <c r="F43" s="70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62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9">
        <f t="shared" si="21"/>
        <v>0</v>
      </c>
    </row>
    <row r="44" spans="1:16" s="37" customFormat="1" ht="20.25" customHeight="1">
      <c r="A44" s="102"/>
      <c r="B44" s="61"/>
      <c r="C44" s="61"/>
      <c r="D44" s="61"/>
      <c r="E44" s="61">
        <v>1</v>
      </c>
      <c r="F44" s="70" t="s">
        <v>64</v>
      </c>
      <c r="G44" s="22">
        <v>0</v>
      </c>
      <c r="H44" s="22">
        <v>4708321000</v>
      </c>
      <c r="I44" s="22">
        <v>0</v>
      </c>
      <c r="J44" s="22">
        <v>0</v>
      </c>
      <c r="K44" s="62">
        <v>0</v>
      </c>
      <c r="L44" s="22">
        <v>4708321000</v>
      </c>
      <c r="M44" s="22">
        <v>0</v>
      </c>
      <c r="N44" s="22">
        <v>0</v>
      </c>
      <c r="O44" s="22">
        <v>0</v>
      </c>
      <c r="P44" s="49">
        <v>0</v>
      </c>
    </row>
    <row r="45" spans="1:16" s="37" customFormat="1" ht="20.25" customHeight="1">
      <c r="A45" s="102"/>
      <c r="B45" s="61"/>
      <c r="C45" s="61"/>
      <c r="D45" s="61">
        <v>4</v>
      </c>
      <c r="E45" s="61"/>
      <c r="F45" s="70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62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9">
        <f t="shared" si="22"/>
        <v>11376404611</v>
      </c>
    </row>
    <row r="46" spans="1:17" s="37" customFormat="1" ht="35.25" customHeight="1">
      <c r="A46" s="102"/>
      <c r="B46" s="61"/>
      <c r="C46" s="61"/>
      <c r="D46" s="61"/>
      <c r="E46" s="61">
        <v>1</v>
      </c>
      <c r="F46" s="70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62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9">
        <v>858377190</v>
      </c>
      <c r="Q46" s="62">
        <v>0</v>
      </c>
    </row>
    <row r="47" spans="1:16" s="37" customFormat="1" ht="20.25" customHeight="1">
      <c r="A47" s="102"/>
      <c r="B47" s="61"/>
      <c r="C47" s="61"/>
      <c r="D47" s="61"/>
      <c r="E47" s="61">
        <v>2</v>
      </c>
      <c r="F47" s="70" t="s">
        <v>65</v>
      </c>
      <c r="G47" s="22">
        <v>0</v>
      </c>
      <c r="H47" s="22">
        <v>387041738</v>
      </c>
      <c r="I47" s="22">
        <v>0</v>
      </c>
      <c r="J47" s="22">
        <v>0</v>
      </c>
      <c r="K47" s="62">
        <v>0</v>
      </c>
      <c r="L47" s="22">
        <v>387041738</v>
      </c>
      <c r="M47" s="22">
        <v>0</v>
      </c>
      <c r="N47" s="22">
        <v>0</v>
      </c>
      <c r="O47" s="22">
        <v>0</v>
      </c>
      <c r="P47" s="49">
        <v>0</v>
      </c>
    </row>
    <row r="48" spans="1:16" s="37" customFormat="1" ht="20.25" customHeight="1">
      <c r="A48" s="102"/>
      <c r="B48" s="61"/>
      <c r="C48" s="61"/>
      <c r="D48" s="61"/>
      <c r="E48" s="61">
        <v>3</v>
      </c>
      <c r="F48" s="70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62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9">
        <v>10518027421</v>
      </c>
    </row>
    <row r="49" spans="1:16" s="100" customFormat="1" ht="20.25" customHeight="1">
      <c r="A49" s="102"/>
      <c r="B49" s="61"/>
      <c r="C49" s="61">
        <v>2</v>
      </c>
      <c r="D49" s="61"/>
      <c r="E49" s="61"/>
      <c r="F49" s="69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60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7">
        <f t="shared" si="24"/>
        <v>0</v>
      </c>
    </row>
    <row r="50" spans="1:17" s="100" customFormat="1" ht="20.25" customHeight="1">
      <c r="A50" s="102"/>
      <c r="B50" s="61"/>
      <c r="C50" s="61"/>
      <c r="D50" s="61"/>
      <c r="E50" s="61"/>
      <c r="F50" s="68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60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7">
        <f t="shared" si="24"/>
        <v>0</v>
      </c>
      <c r="Q50" s="60">
        <f>Q51</f>
        <v>0</v>
      </c>
    </row>
    <row r="51" spans="1:16" s="37" customFormat="1" ht="20.25" customHeight="1">
      <c r="A51" s="102"/>
      <c r="B51" s="61"/>
      <c r="C51" s="61"/>
      <c r="D51" s="61">
        <v>1</v>
      </c>
      <c r="E51" s="61"/>
      <c r="F51" s="70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62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9">
        <f t="shared" si="24"/>
        <v>0</v>
      </c>
    </row>
    <row r="52" spans="1:16" s="37" customFormat="1" ht="22.5" customHeight="1">
      <c r="A52" s="102"/>
      <c r="B52" s="61"/>
      <c r="C52" s="61"/>
      <c r="D52" s="61"/>
      <c r="E52" s="61">
        <v>1</v>
      </c>
      <c r="F52" s="70" t="s">
        <v>65</v>
      </c>
      <c r="G52" s="22">
        <v>0</v>
      </c>
      <c r="H52" s="22">
        <v>68569200</v>
      </c>
      <c r="I52" s="22">
        <v>0</v>
      </c>
      <c r="J52" s="22">
        <v>0</v>
      </c>
      <c r="K52" s="62">
        <v>0</v>
      </c>
      <c r="L52" s="22">
        <v>68569200</v>
      </c>
      <c r="M52" s="22">
        <v>0</v>
      </c>
      <c r="N52" s="22">
        <v>0</v>
      </c>
      <c r="O52" s="22">
        <v>0</v>
      </c>
      <c r="P52" s="49">
        <v>0</v>
      </c>
    </row>
    <row r="53" spans="1:18" ht="23.25" customHeight="1">
      <c r="A53" s="102"/>
      <c r="B53" s="61"/>
      <c r="C53" s="61"/>
      <c r="D53" s="61"/>
      <c r="E53" s="61"/>
      <c r="F53" s="92"/>
      <c r="G53" s="91"/>
      <c r="H53" s="91"/>
      <c r="I53" s="91"/>
      <c r="J53" s="91"/>
      <c r="K53" s="80"/>
      <c r="L53" s="91"/>
      <c r="M53" s="91"/>
      <c r="N53" s="91"/>
      <c r="O53" s="91"/>
      <c r="P53" s="96"/>
      <c r="Q53" s="56"/>
      <c r="R53" s="56"/>
    </row>
    <row r="54" spans="1:18" ht="22.5" customHeight="1">
      <c r="A54" s="102"/>
      <c r="B54" s="61"/>
      <c r="C54" s="61"/>
      <c r="D54" s="103"/>
      <c r="E54" s="103"/>
      <c r="F54" s="91"/>
      <c r="G54" s="91"/>
      <c r="H54" s="91"/>
      <c r="I54" s="91"/>
      <c r="J54" s="91"/>
      <c r="K54" s="80"/>
      <c r="L54" s="91"/>
      <c r="M54" s="91"/>
      <c r="N54" s="91"/>
      <c r="O54" s="91"/>
      <c r="P54" s="96"/>
      <c r="Q54" s="56"/>
      <c r="R54" s="56"/>
    </row>
    <row r="55" spans="1:18" ht="22.5" customHeight="1">
      <c r="A55" s="102"/>
      <c r="B55" s="104"/>
      <c r="C55" s="104"/>
      <c r="D55" s="104"/>
      <c r="E55" s="104"/>
      <c r="F55" s="93"/>
      <c r="G55" s="91"/>
      <c r="H55" s="91"/>
      <c r="I55" s="91"/>
      <c r="J55" s="91"/>
      <c r="K55" s="80"/>
      <c r="L55" s="91"/>
      <c r="M55" s="91"/>
      <c r="N55" s="91"/>
      <c r="O55" s="91"/>
      <c r="P55" s="96"/>
      <c r="Q55" s="56"/>
      <c r="R55" s="56"/>
    </row>
    <row r="56" spans="1:18" ht="22.5" customHeight="1">
      <c r="A56" s="102"/>
      <c r="B56" s="104"/>
      <c r="C56" s="104"/>
      <c r="D56" s="104"/>
      <c r="E56" s="104"/>
      <c r="F56" s="93"/>
      <c r="G56" s="91"/>
      <c r="H56" s="91"/>
      <c r="I56" s="91"/>
      <c r="J56" s="91"/>
      <c r="K56" s="80"/>
      <c r="L56" s="91"/>
      <c r="M56" s="91"/>
      <c r="N56" s="91"/>
      <c r="O56" s="91"/>
      <c r="P56" s="96"/>
      <c r="Q56" s="56"/>
      <c r="R56" s="56"/>
    </row>
    <row r="57" spans="1:16" ht="22.5" customHeight="1">
      <c r="A57" s="102"/>
      <c r="B57" s="104"/>
      <c r="C57" s="104"/>
      <c r="D57" s="104"/>
      <c r="E57" s="104"/>
      <c r="F57" s="93"/>
      <c r="G57" s="91"/>
      <c r="H57" s="91"/>
      <c r="I57" s="91"/>
      <c r="J57" s="91"/>
      <c r="K57" s="80"/>
      <c r="L57" s="91"/>
      <c r="M57" s="91"/>
      <c r="N57" s="91"/>
      <c r="O57" s="91"/>
      <c r="P57" s="96"/>
    </row>
    <row r="58" spans="1:16" ht="22.5" customHeight="1">
      <c r="A58" s="102"/>
      <c r="B58" s="104"/>
      <c r="C58" s="104"/>
      <c r="D58" s="104"/>
      <c r="E58" s="104"/>
      <c r="F58" s="93"/>
      <c r="G58" s="91"/>
      <c r="H58" s="91"/>
      <c r="I58" s="91"/>
      <c r="J58" s="91"/>
      <c r="K58" s="80"/>
      <c r="L58" s="91"/>
      <c r="M58" s="91"/>
      <c r="N58" s="91"/>
      <c r="O58" s="91"/>
      <c r="P58" s="96"/>
    </row>
    <row r="59" spans="1:16" ht="22.5" customHeight="1">
      <c r="A59" s="102"/>
      <c r="B59" s="104"/>
      <c r="C59" s="104"/>
      <c r="D59" s="104"/>
      <c r="E59" s="104"/>
      <c r="F59" s="93"/>
      <c r="G59" s="91"/>
      <c r="H59" s="91"/>
      <c r="I59" s="91"/>
      <c r="J59" s="91"/>
      <c r="K59" s="80"/>
      <c r="L59" s="91"/>
      <c r="M59" s="91"/>
      <c r="N59" s="91"/>
      <c r="O59" s="91"/>
      <c r="P59" s="96"/>
    </row>
    <row r="60" spans="1:16" ht="35.25" customHeight="1" thickBot="1">
      <c r="A60" s="101"/>
      <c r="B60" s="105"/>
      <c r="C60" s="105"/>
      <c r="D60" s="105"/>
      <c r="E60" s="105"/>
      <c r="F60" s="95"/>
      <c r="G60" s="94"/>
      <c r="H60" s="94"/>
      <c r="I60" s="94"/>
      <c r="J60" s="94"/>
      <c r="K60" s="81"/>
      <c r="L60" s="94"/>
      <c r="M60" s="94"/>
      <c r="N60" s="94"/>
      <c r="O60" s="94"/>
      <c r="P60" s="97"/>
    </row>
    <row r="61" ht="17.2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SheetLayoutView="100" workbookViewId="0" topLeftCell="A1">
      <pane xSplit="8" ySplit="6" topLeftCell="K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O18" sqref="O18"/>
    </sheetView>
  </sheetViews>
  <sheetFormatPr defaultColWidth="9.00390625" defaultRowHeight="16.5"/>
  <cols>
    <col min="1" max="1" width="2.875" style="222" customWidth="1"/>
    <col min="2" max="2" width="2.75390625" style="222" customWidth="1"/>
    <col min="3" max="5" width="2.625" style="222" customWidth="1"/>
    <col min="6" max="6" width="22.625" style="7" customWidth="1"/>
    <col min="7" max="7" width="13.375" style="37" customWidth="1"/>
    <col min="8" max="8" width="14.875" style="37" customWidth="1"/>
    <col min="9" max="9" width="12.125" style="37" customWidth="1"/>
    <col min="10" max="10" width="14.875" style="37" customWidth="1"/>
    <col min="11" max="11" width="14.75390625" style="37" customWidth="1"/>
    <col min="12" max="12" width="14.875" style="37" customWidth="1"/>
    <col min="13" max="15" width="14.75390625" style="37" customWidth="1"/>
    <col min="16" max="16" width="14.875" style="37" customWidth="1"/>
    <col min="17" max="17" width="9.00390625" style="37" hidden="1" customWidth="1"/>
    <col min="18" max="16384" width="9.00390625" style="37" customWidth="1"/>
  </cols>
  <sheetData>
    <row r="1" spans="1:11" s="10" customFormat="1" ht="15.75" customHeight="1">
      <c r="A1" s="213"/>
      <c r="B1" s="214"/>
      <c r="C1" s="214"/>
      <c r="D1" s="214"/>
      <c r="E1" s="214"/>
      <c r="F1" s="9"/>
      <c r="G1" s="9"/>
      <c r="H1" s="9"/>
      <c r="I1" s="9"/>
      <c r="J1" s="33" t="s">
        <v>101</v>
      </c>
      <c r="K1" s="34" t="s">
        <v>102</v>
      </c>
    </row>
    <row r="2" spans="1:11" s="8" customFormat="1" ht="25.5" customHeight="1">
      <c r="A2" s="213"/>
      <c r="B2" s="213"/>
      <c r="C2" s="213"/>
      <c r="D2" s="213"/>
      <c r="E2" s="213"/>
      <c r="F2" s="28"/>
      <c r="G2" s="28"/>
      <c r="H2" s="28"/>
      <c r="I2" s="28"/>
      <c r="J2" s="2" t="s">
        <v>131</v>
      </c>
      <c r="K2" s="35" t="s">
        <v>132</v>
      </c>
    </row>
    <row r="3" spans="1:11" s="8" customFormat="1" ht="25.5" customHeight="1">
      <c r="A3" s="213"/>
      <c r="B3" s="213"/>
      <c r="C3" s="213"/>
      <c r="D3" s="213"/>
      <c r="E3" s="213"/>
      <c r="F3" s="28"/>
      <c r="G3" s="28"/>
      <c r="H3" s="53"/>
      <c r="J3" s="2" t="s">
        <v>103</v>
      </c>
      <c r="K3" s="35" t="s">
        <v>104</v>
      </c>
    </row>
    <row r="4" spans="1:16" ht="16.5" customHeight="1" thickBot="1">
      <c r="A4" s="363"/>
      <c r="B4" s="363"/>
      <c r="C4" s="363"/>
      <c r="D4" s="363"/>
      <c r="E4" s="363"/>
      <c r="F4" s="37"/>
      <c r="G4" s="39"/>
      <c r="J4" s="54" t="s">
        <v>105</v>
      </c>
      <c r="K4" s="41" t="s">
        <v>130</v>
      </c>
      <c r="P4" s="40" t="s">
        <v>1</v>
      </c>
    </row>
    <row r="5" spans="1:16" ht="24" customHeight="1">
      <c r="A5" s="317" t="s">
        <v>0</v>
      </c>
      <c r="B5" s="342" t="s">
        <v>115</v>
      </c>
      <c r="C5" s="343"/>
      <c r="D5" s="343"/>
      <c r="E5" s="343"/>
      <c r="F5" s="344"/>
      <c r="G5" s="365" t="s">
        <v>2</v>
      </c>
      <c r="H5" s="367"/>
      <c r="I5" s="365" t="s">
        <v>106</v>
      </c>
      <c r="J5" s="367"/>
      <c r="K5" s="366" t="s">
        <v>3</v>
      </c>
      <c r="L5" s="367"/>
      <c r="M5" s="365" t="s">
        <v>9</v>
      </c>
      <c r="N5" s="367"/>
      <c r="O5" s="365" t="s">
        <v>4</v>
      </c>
      <c r="P5" s="366"/>
    </row>
    <row r="6" spans="1:16" ht="24" customHeight="1">
      <c r="A6" s="364"/>
      <c r="B6" s="247" t="s">
        <v>10</v>
      </c>
      <c r="C6" s="247" t="s">
        <v>11</v>
      </c>
      <c r="D6" s="247" t="s">
        <v>12</v>
      </c>
      <c r="E6" s="247" t="s">
        <v>13</v>
      </c>
      <c r="F6" s="42" t="s">
        <v>123</v>
      </c>
      <c r="G6" s="42" t="s">
        <v>107</v>
      </c>
      <c r="H6" s="42" t="s">
        <v>14</v>
      </c>
      <c r="I6" s="42" t="s">
        <v>107</v>
      </c>
      <c r="J6" s="43" t="s">
        <v>14</v>
      </c>
      <c r="K6" s="44" t="s">
        <v>107</v>
      </c>
      <c r="L6" s="42" t="s">
        <v>14</v>
      </c>
      <c r="M6" s="42" t="s">
        <v>107</v>
      </c>
      <c r="N6" s="42" t="s">
        <v>14</v>
      </c>
      <c r="O6" s="42" t="s">
        <v>107</v>
      </c>
      <c r="P6" s="45" t="s">
        <v>14</v>
      </c>
    </row>
    <row r="7" spans="1:17" s="27" customFormat="1" ht="24" customHeight="1">
      <c r="A7" s="278">
        <v>95</v>
      </c>
      <c r="B7" s="263"/>
      <c r="C7" s="263"/>
      <c r="D7" s="263"/>
      <c r="E7" s="263"/>
      <c r="F7" s="246" t="s">
        <v>124</v>
      </c>
      <c r="G7" s="368">
        <f>G11+G21+G37+G47</f>
        <v>211270201</v>
      </c>
      <c r="H7" s="368">
        <f aca="true" t="shared" si="0" ref="H7:Q7">H11+H21+H37+H47</f>
        <v>5767632735</v>
      </c>
      <c r="I7" s="368">
        <f t="shared" si="0"/>
        <v>1664699</v>
      </c>
      <c r="J7" s="368">
        <f t="shared" si="0"/>
        <v>1086517563</v>
      </c>
      <c r="K7" s="369">
        <f t="shared" si="0"/>
        <v>201794511</v>
      </c>
      <c r="L7" s="368">
        <f t="shared" si="0"/>
        <v>2933572730</v>
      </c>
      <c r="M7" s="368">
        <f t="shared" si="0"/>
        <v>286346070</v>
      </c>
      <c r="N7" s="370">
        <f t="shared" si="0"/>
        <v>-286346070</v>
      </c>
      <c r="O7" s="368">
        <f t="shared" si="0"/>
        <v>294157061</v>
      </c>
      <c r="P7" s="371">
        <f t="shared" si="0"/>
        <v>1461196372</v>
      </c>
      <c r="Q7" s="60" t="e">
        <f t="shared" si="0"/>
        <v>#REF!</v>
      </c>
    </row>
    <row r="8" spans="1:16" s="177" customFormat="1" ht="21" customHeight="1" hidden="1">
      <c r="A8" s="279"/>
      <c r="B8" s="264"/>
      <c r="C8" s="264"/>
      <c r="D8" s="264"/>
      <c r="E8" s="264"/>
      <c r="F8" s="178" t="s">
        <v>108</v>
      </c>
      <c r="G8" s="372">
        <f aca="true" t="shared" si="1" ref="G8:P8">SUM(G9:G10)</f>
        <v>211270201</v>
      </c>
      <c r="H8" s="372">
        <f t="shared" si="1"/>
        <v>5767632735</v>
      </c>
      <c r="I8" s="372">
        <f t="shared" si="1"/>
        <v>1664699</v>
      </c>
      <c r="J8" s="372">
        <f t="shared" si="1"/>
        <v>1086517563</v>
      </c>
      <c r="K8" s="373">
        <f t="shared" si="1"/>
        <v>201794511</v>
      </c>
      <c r="L8" s="372">
        <f t="shared" si="1"/>
        <v>2933572730</v>
      </c>
      <c r="M8" s="372">
        <f t="shared" si="1"/>
        <v>286346070</v>
      </c>
      <c r="N8" s="372">
        <f t="shared" si="1"/>
        <v>-286346070</v>
      </c>
      <c r="O8" s="372">
        <f t="shared" si="1"/>
        <v>294157061</v>
      </c>
      <c r="P8" s="374">
        <f t="shared" si="1"/>
        <v>1461196372</v>
      </c>
    </row>
    <row r="9" spans="1:17" s="181" customFormat="1" ht="21.75" customHeight="1" hidden="1">
      <c r="A9" s="215"/>
      <c r="B9" s="265"/>
      <c r="C9" s="265"/>
      <c r="D9" s="265"/>
      <c r="E9" s="265"/>
      <c r="F9" s="179" t="s">
        <v>109</v>
      </c>
      <c r="G9" s="375">
        <f>G13+G23+G39+G49</f>
        <v>14495611</v>
      </c>
      <c r="H9" s="375">
        <f aca="true" t="shared" si="2" ref="H9:P9">H13+H23+H39+H49</f>
        <v>238408046</v>
      </c>
      <c r="I9" s="375">
        <f t="shared" si="2"/>
        <v>83389</v>
      </c>
      <c r="J9" s="375">
        <f t="shared" si="2"/>
        <v>31538840</v>
      </c>
      <c r="K9" s="376">
        <f t="shared" si="2"/>
        <v>14412222</v>
      </c>
      <c r="L9" s="375">
        <f t="shared" si="2"/>
        <v>195714116</v>
      </c>
      <c r="M9" s="375">
        <f t="shared" si="2"/>
        <v>181090</v>
      </c>
      <c r="N9" s="375">
        <f t="shared" si="2"/>
        <v>-181090</v>
      </c>
      <c r="O9" s="375">
        <f t="shared" si="2"/>
        <v>181090</v>
      </c>
      <c r="P9" s="377">
        <f t="shared" si="2"/>
        <v>10974000</v>
      </c>
      <c r="Q9" s="180"/>
    </row>
    <row r="10" spans="1:17" s="184" customFormat="1" ht="21.75" customHeight="1" hidden="1">
      <c r="A10" s="216"/>
      <c r="B10" s="266"/>
      <c r="C10" s="266"/>
      <c r="D10" s="266"/>
      <c r="E10" s="266"/>
      <c r="F10" s="182" t="s">
        <v>110</v>
      </c>
      <c r="G10" s="378">
        <f>G14+G24+G40+G50</f>
        <v>196774590</v>
      </c>
      <c r="H10" s="378">
        <f aca="true" t="shared" si="3" ref="H10:P10">H14+H24+H40+H50</f>
        <v>5529224689</v>
      </c>
      <c r="I10" s="378">
        <f t="shared" si="3"/>
        <v>1581310</v>
      </c>
      <c r="J10" s="378">
        <f t="shared" si="3"/>
        <v>1054978723</v>
      </c>
      <c r="K10" s="379">
        <f t="shared" si="3"/>
        <v>187382289</v>
      </c>
      <c r="L10" s="378">
        <f t="shared" si="3"/>
        <v>2737858614</v>
      </c>
      <c r="M10" s="378">
        <f t="shared" si="3"/>
        <v>286164980</v>
      </c>
      <c r="N10" s="378">
        <f t="shared" si="3"/>
        <v>-286164980</v>
      </c>
      <c r="O10" s="378">
        <f t="shared" si="3"/>
        <v>293975971</v>
      </c>
      <c r="P10" s="380">
        <f t="shared" si="3"/>
        <v>1450222372</v>
      </c>
      <c r="Q10" s="183"/>
    </row>
    <row r="11" spans="1:17" s="172" customFormat="1" ht="21" customHeight="1">
      <c r="A11" s="227" t="s">
        <v>156</v>
      </c>
      <c r="B11" s="267">
        <v>1</v>
      </c>
      <c r="C11" s="267"/>
      <c r="D11" s="267"/>
      <c r="E11" s="267"/>
      <c r="F11" s="170" t="s">
        <v>38</v>
      </c>
      <c r="G11" s="381">
        <f>G15</f>
        <v>0</v>
      </c>
      <c r="H11" s="381">
        <f aca="true" t="shared" si="4" ref="H11:Q11">H15</f>
        <v>247503605</v>
      </c>
      <c r="I11" s="381">
        <f t="shared" si="4"/>
        <v>0</v>
      </c>
      <c r="J11" s="381">
        <f t="shared" si="4"/>
        <v>1592654</v>
      </c>
      <c r="K11" s="382">
        <f t="shared" si="4"/>
        <v>0</v>
      </c>
      <c r="L11" s="381">
        <f t="shared" si="4"/>
        <v>242929861</v>
      </c>
      <c r="M11" s="381">
        <f t="shared" si="4"/>
        <v>181090</v>
      </c>
      <c r="N11" s="383">
        <f t="shared" si="4"/>
        <v>-181090</v>
      </c>
      <c r="O11" s="381">
        <f t="shared" si="4"/>
        <v>181090</v>
      </c>
      <c r="P11" s="384">
        <f t="shared" si="4"/>
        <v>2800000</v>
      </c>
      <c r="Q11" s="171">
        <f t="shared" si="4"/>
        <v>0</v>
      </c>
    </row>
    <row r="12" spans="1:16" s="187" customFormat="1" ht="21" customHeight="1" hidden="1">
      <c r="A12" s="280"/>
      <c r="B12" s="197"/>
      <c r="C12" s="197"/>
      <c r="D12" s="197"/>
      <c r="E12" s="197"/>
      <c r="F12" s="186" t="s">
        <v>111</v>
      </c>
      <c r="G12" s="385">
        <f aca="true" t="shared" si="5" ref="G12:P12">SUM(G13:G14)</f>
        <v>0</v>
      </c>
      <c r="H12" s="385">
        <f t="shared" si="5"/>
        <v>247503605</v>
      </c>
      <c r="I12" s="385">
        <f t="shared" si="5"/>
        <v>0</v>
      </c>
      <c r="J12" s="385">
        <f t="shared" si="5"/>
        <v>1592654</v>
      </c>
      <c r="K12" s="386">
        <f t="shared" si="5"/>
        <v>0</v>
      </c>
      <c r="L12" s="385">
        <f t="shared" si="5"/>
        <v>242929861</v>
      </c>
      <c r="M12" s="385">
        <f t="shared" si="5"/>
        <v>181090</v>
      </c>
      <c r="N12" s="385">
        <f t="shared" si="5"/>
        <v>-181090</v>
      </c>
      <c r="O12" s="385">
        <f t="shared" si="5"/>
        <v>181090</v>
      </c>
      <c r="P12" s="387">
        <f t="shared" si="5"/>
        <v>2800000</v>
      </c>
    </row>
    <row r="13" spans="1:17" s="190" customFormat="1" ht="21.75" customHeight="1" hidden="1">
      <c r="A13" s="199"/>
      <c r="B13" s="200"/>
      <c r="C13" s="200"/>
      <c r="D13" s="200"/>
      <c r="E13" s="200"/>
      <c r="F13" s="188" t="s">
        <v>93</v>
      </c>
      <c r="G13" s="388">
        <f>G19</f>
        <v>0</v>
      </c>
      <c r="H13" s="388">
        <f aca="true" t="shared" si="6" ref="H13:P13">H19</f>
        <v>111363140</v>
      </c>
      <c r="I13" s="388">
        <f t="shared" si="6"/>
        <v>0</v>
      </c>
      <c r="J13" s="388">
        <f t="shared" si="6"/>
        <v>698307</v>
      </c>
      <c r="K13" s="389">
        <f t="shared" si="6"/>
        <v>0</v>
      </c>
      <c r="L13" s="388">
        <f t="shared" si="6"/>
        <v>107683743</v>
      </c>
      <c r="M13" s="388">
        <f t="shared" si="6"/>
        <v>181090</v>
      </c>
      <c r="N13" s="388">
        <f t="shared" si="6"/>
        <v>-181090</v>
      </c>
      <c r="O13" s="388">
        <f t="shared" si="6"/>
        <v>181090</v>
      </c>
      <c r="P13" s="390">
        <f t="shared" si="6"/>
        <v>2800000</v>
      </c>
      <c r="Q13" s="189"/>
    </row>
    <row r="14" spans="1:17" s="193" customFormat="1" ht="21.75" customHeight="1" hidden="1">
      <c r="A14" s="202"/>
      <c r="B14" s="203"/>
      <c r="C14" s="203"/>
      <c r="D14" s="203"/>
      <c r="E14" s="203"/>
      <c r="F14" s="191" t="s">
        <v>98</v>
      </c>
      <c r="G14" s="391">
        <f>G20</f>
        <v>0</v>
      </c>
      <c r="H14" s="391">
        <f aca="true" t="shared" si="7" ref="H14:P14">H20</f>
        <v>136140465</v>
      </c>
      <c r="I14" s="391">
        <f t="shared" si="7"/>
        <v>0</v>
      </c>
      <c r="J14" s="391">
        <f t="shared" si="7"/>
        <v>894347</v>
      </c>
      <c r="K14" s="392">
        <f t="shared" si="7"/>
        <v>0</v>
      </c>
      <c r="L14" s="391">
        <f t="shared" si="7"/>
        <v>135246118</v>
      </c>
      <c r="M14" s="391">
        <f t="shared" si="7"/>
        <v>0</v>
      </c>
      <c r="N14" s="391">
        <f t="shared" si="7"/>
        <v>0</v>
      </c>
      <c r="O14" s="391">
        <f t="shared" si="7"/>
        <v>0</v>
      </c>
      <c r="P14" s="393">
        <f t="shared" si="7"/>
        <v>0</v>
      </c>
      <c r="Q14" s="192"/>
    </row>
    <row r="15" spans="1:16" s="109" customFormat="1" ht="21" customHeight="1">
      <c r="A15" s="217">
        <v>97</v>
      </c>
      <c r="B15" s="268"/>
      <c r="C15" s="268">
        <v>1</v>
      </c>
      <c r="D15" s="268"/>
      <c r="E15" s="268"/>
      <c r="F15" s="110" t="s">
        <v>133</v>
      </c>
      <c r="G15" s="394">
        <f aca="true" t="shared" si="8" ref="G15:P17">G16</f>
        <v>0</v>
      </c>
      <c r="H15" s="394">
        <f t="shared" si="8"/>
        <v>247503605</v>
      </c>
      <c r="I15" s="394">
        <f t="shared" si="8"/>
        <v>0</v>
      </c>
      <c r="J15" s="394">
        <f t="shared" si="8"/>
        <v>1592654</v>
      </c>
      <c r="K15" s="395">
        <f t="shared" si="8"/>
        <v>0</v>
      </c>
      <c r="L15" s="394">
        <f t="shared" si="8"/>
        <v>242929861</v>
      </c>
      <c r="M15" s="383">
        <f t="shared" si="8"/>
        <v>181090</v>
      </c>
      <c r="N15" s="383">
        <f t="shared" si="8"/>
        <v>-181090</v>
      </c>
      <c r="O15" s="394">
        <f t="shared" si="8"/>
        <v>181090</v>
      </c>
      <c r="P15" s="396">
        <f t="shared" si="8"/>
        <v>2800000</v>
      </c>
    </row>
    <row r="16" spans="1:16" s="109" customFormat="1" ht="21" customHeight="1">
      <c r="A16" s="217"/>
      <c r="B16" s="268"/>
      <c r="C16" s="268"/>
      <c r="D16" s="268"/>
      <c r="E16" s="268"/>
      <c r="F16" s="248" t="s">
        <v>134</v>
      </c>
      <c r="G16" s="394">
        <f t="shared" si="8"/>
        <v>0</v>
      </c>
      <c r="H16" s="394">
        <f t="shared" si="8"/>
        <v>247503605</v>
      </c>
      <c r="I16" s="394">
        <f t="shared" si="8"/>
        <v>0</v>
      </c>
      <c r="J16" s="394">
        <f t="shared" si="8"/>
        <v>1592654</v>
      </c>
      <c r="K16" s="395">
        <f t="shared" si="8"/>
        <v>0</v>
      </c>
      <c r="L16" s="394">
        <f t="shared" si="8"/>
        <v>242929861</v>
      </c>
      <c r="M16" s="383">
        <f t="shared" si="8"/>
        <v>181090</v>
      </c>
      <c r="N16" s="383">
        <f t="shared" si="8"/>
        <v>-181090</v>
      </c>
      <c r="O16" s="394">
        <f t="shared" si="8"/>
        <v>181090</v>
      </c>
      <c r="P16" s="396">
        <f t="shared" si="8"/>
        <v>2800000</v>
      </c>
    </row>
    <row r="17" spans="1:16" s="112" customFormat="1" ht="21" customHeight="1">
      <c r="A17" s="217"/>
      <c r="B17" s="268"/>
      <c r="C17" s="268"/>
      <c r="D17" s="268">
        <v>1</v>
      </c>
      <c r="E17" s="268"/>
      <c r="F17" s="303" t="s">
        <v>135</v>
      </c>
      <c r="G17" s="397">
        <f t="shared" si="8"/>
        <v>0</v>
      </c>
      <c r="H17" s="397">
        <f t="shared" si="8"/>
        <v>247503605</v>
      </c>
      <c r="I17" s="397">
        <f t="shared" si="8"/>
        <v>0</v>
      </c>
      <c r="J17" s="397">
        <f t="shared" si="8"/>
        <v>1592654</v>
      </c>
      <c r="K17" s="398">
        <f t="shared" si="8"/>
        <v>0</v>
      </c>
      <c r="L17" s="397">
        <f t="shared" si="8"/>
        <v>242929861</v>
      </c>
      <c r="M17" s="399">
        <f t="shared" si="8"/>
        <v>181090</v>
      </c>
      <c r="N17" s="399">
        <f t="shared" si="8"/>
        <v>-181090</v>
      </c>
      <c r="O17" s="397">
        <f t="shared" si="8"/>
        <v>181090</v>
      </c>
      <c r="P17" s="400">
        <f t="shared" si="8"/>
        <v>2800000</v>
      </c>
    </row>
    <row r="18" spans="1:17" s="116" customFormat="1" ht="36" customHeight="1">
      <c r="A18" s="185"/>
      <c r="B18" s="267"/>
      <c r="C18" s="267"/>
      <c r="D18" s="267"/>
      <c r="E18" s="267">
        <v>1</v>
      </c>
      <c r="F18" s="304" t="s">
        <v>136</v>
      </c>
      <c r="G18" s="401">
        <f>G19+G20</f>
        <v>0</v>
      </c>
      <c r="H18" s="401">
        <f aca="true" t="shared" si="9" ref="H18:N18">H19+H20</f>
        <v>247503605</v>
      </c>
      <c r="I18" s="401">
        <f t="shared" si="9"/>
        <v>0</v>
      </c>
      <c r="J18" s="401">
        <f t="shared" si="9"/>
        <v>1592654</v>
      </c>
      <c r="K18" s="402">
        <f t="shared" si="9"/>
        <v>0</v>
      </c>
      <c r="L18" s="401">
        <f t="shared" si="9"/>
        <v>242929861</v>
      </c>
      <c r="M18" s="403">
        <f t="shared" si="9"/>
        <v>181090</v>
      </c>
      <c r="N18" s="403">
        <f t="shared" si="9"/>
        <v>-181090</v>
      </c>
      <c r="O18" s="401">
        <f aca="true" t="shared" si="10" ref="O18:P20">G18-I18-K18+M18</f>
        <v>181090</v>
      </c>
      <c r="P18" s="404">
        <f t="shared" si="10"/>
        <v>2800000</v>
      </c>
      <c r="Q18" s="115" t="e">
        <f>#REF!</f>
        <v>#REF!</v>
      </c>
    </row>
    <row r="19" spans="1:17" s="196" customFormat="1" ht="21.75" customHeight="1" hidden="1">
      <c r="A19" s="205"/>
      <c r="B19" s="206"/>
      <c r="C19" s="206"/>
      <c r="D19" s="206"/>
      <c r="E19" s="206"/>
      <c r="F19" s="194" t="s">
        <v>99</v>
      </c>
      <c r="G19" s="405">
        <v>0</v>
      </c>
      <c r="H19" s="405">
        <v>111363140</v>
      </c>
      <c r="I19" s="405">
        <v>0</v>
      </c>
      <c r="J19" s="405">
        <v>698307</v>
      </c>
      <c r="K19" s="406">
        <v>0</v>
      </c>
      <c r="L19" s="405">
        <v>107683743</v>
      </c>
      <c r="M19" s="405">
        <v>181090</v>
      </c>
      <c r="N19" s="405">
        <f>-M19</f>
        <v>-181090</v>
      </c>
      <c r="O19" s="407">
        <f t="shared" si="10"/>
        <v>181090</v>
      </c>
      <c r="P19" s="407">
        <f t="shared" si="10"/>
        <v>2800000</v>
      </c>
      <c r="Q19" s="195"/>
    </row>
    <row r="20" spans="1:17" s="120" customFormat="1" ht="21.75" customHeight="1" hidden="1">
      <c r="A20" s="174"/>
      <c r="B20" s="175"/>
      <c r="C20" s="175"/>
      <c r="D20" s="175"/>
      <c r="E20" s="175"/>
      <c r="F20" s="118" t="s">
        <v>98</v>
      </c>
      <c r="G20" s="408"/>
      <c r="H20" s="408">
        <v>136140465</v>
      </c>
      <c r="I20" s="408"/>
      <c r="J20" s="408">
        <v>894347</v>
      </c>
      <c r="K20" s="409"/>
      <c r="L20" s="408">
        <v>135246118</v>
      </c>
      <c r="M20" s="408"/>
      <c r="N20" s="408">
        <f>-M20</f>
        <v>0</v>
      </c>
      <c r="O20" s="410">
        <f t="shared" si="10"/>
        <v>0</v>
      </c>
      <c r="P20" s="410">
        <f t="shared" si="10"/>
        <v>0</v>
      </c>
      <c r="Q20" s="119"/>
    </row>
    <row r="21" spans="1:17" s="173" customFormat="1" ht="21" customHeight="1">
      <c r="A21" s="185"/>
      <c r="B21" s="267">
        <v>2</v>
      </c>
      <c r="C21" s="267"/>
      <c r="D21" s="267"/>
      <c r="E21" s="267"/>
      <c r="F21" s="170" t="s">
        <v>137</v>
      </c>
      <c r="G21" s="381">
        <f aca="true" t="shared" si="11" ref="G21:P21">G25</f>
        <v>62653840</v>
      </c>
      <c r="H21" s="381">
        <f t="shared" si="11"/>
        <v>3652411784</v>
      </c>
      <c r="I21" s="381">
        <f t="shared" si="11"/>
        <v>982675</v>
      </c>
      <c r="J21" s="381">
        <f t="shared" si="11"/>
        <v>261477437</v>
      </c>
      <c r="K21" s="382">
        <f t="shared" si="11"/>
        <v>53860174</v>
      </c>
      <c r="L21" s="381">
        <f t="shared" si="11"/>
        <v>1719844190</v>
      </c>
      <c r="M21" s="411">
        <f t="shared" si="11"/>
        <v>244062977</v>
      </c>
      <c r="N21" s="411">
        <f t="shared" si="11"/>
        <v>-244062977</v>
      </c>
      <c r="O21" s="381">
        <f t="shared" si="11"/>
        <v>251873968</v>
      </c>
      <c r="P21" s="384">
        <f t="shared" si="11"/>
        <v>1427027180</v>
      </c>
      <c r="Q21" s="171" t="e">
        <f>Q25</f>
        <v>#REF!</v>
      </c>
    </row>
    <row r="22" spans="1:16" s="187" customFormat="1" ht="21" customHeight="1" hidden="1">
      <c r="A22" s="280"/>
      <c r="B22" s="197"/>
      <c r="C22" s="197"/>
      <c r="D22" s="197"/>
      <c r="E22" s="197"/>
      <c r="F22" s="198" t="s">
        <v>112</v>
      </c>
      <c r="G22" s="385">
        <f aca="true" t="shared" si="12" ref="G22:P22">SUM(G23:G24)</f>
        <v>62653840</v>
      </c>
      <c r="H22" s="385">
        <f t="shared" si="12"/>
        <v>3652411784</v>
      </c>
      <c r="I22" s="385">
        <f t="shared" si="12"/>
        <v>982675</v>
      </c>
      <c r="J22" s="385">
        <f t="shared" si="12"/>
        <v>261477437</v>
      </c>
      <c r="K22" s="386">
        <f t="shared" si="12"/>
        <v>53860174</v>
      </c>
      <c r="L22" s="385">
        <f t="shared" si="12"/>
        <v>1719844190</v>
      </c>
      <c r="M22" s="385">
        <f t="shared" si="12"/>
        <v>244062977</v>
      </c>
      <c r="N22" s="385">
        <f t="shared" si="12"/>
        <v>-244062977</v>
      </c>
      <c r="O22" s="385">
        <f t="shared" si="12"/>
        <v>251873968</v>
      </c>
      <c r="P22" s="387">
        <f t="shared" si="12"/>
        <v>1427027180</v>
      </c>
    </row>
    <row r="23" spans="1:17" s="190" customFormat="1" ht="21.75" customHeight="1" hidden="1">
      <c r="A23" s="199"/>
      <c r="B23" s="200"/>
      <c r="C23" s="200"/>
      <c r="D23" s="200"/>
      <c r="E23" s="200"/>
      <c r="F23" s="188" t="s">
        <v>113</v>
      </c>
      <c r="G23" s="388">
        <f>G28+G31+G35</f>
        <v>14495611</v>
      </c>
      <c r="H23" s="388">
        <f aca="true" t="shared" si="13" ref="H23:P23">H28+H31+H35</f>
        <v>99986651</v>
      </c>
      <c r="I23" s="388">
        <f t="shared" si="13"/>
        <v>83389</v>
      </c>
      <c r="J23" s="388">
        <f t="shared" si="13"/>
        <v>19074266</v>
      </c>
      <c r="K23" s="389">
        <f t="shared" si="13"/>
        <v>14412222</v>
      </c>
      <c r="L23" s="388">
        <f t="shared" si="13"/>
        <v>74198385</v>
      </c>
      <c r="M23" s="388">
        <f t="shared" si="13"/>
        <v>0</v>
      </c>
      <c r="N23" s="388">
        <f t="shared" si="13"/>
        <v>0</v>
      </c>
      <c r="O23" s="388">
        <f t="shared" si="13"/>
        <v>0</v>
      </c>
      <c r="P23" s="390">
        <f t="shared" si="13"/>
        <v>6714000</v>
      </c>
      <c r="Q23" s="201"/>
    </row>
    <row r="24" spans="1:17" s="193" customFormat="1" ht="21.75" customHeight="1" hidden="1">
      <c r="A24" s="202"/>
      <c r="B24" s="203"/>
      <c r="C24" s="203"/>
      <c r="D24" s="203"/>
      <c r="E24" s="203"/>
      <c r="F24" s="191" t="s">
        <v>114</v>
      </c>
      <c r="G24" s="391">
        <f>G29+G32+G36</f>
        <v>48158229</v>
      </c>
      <c r="H24" s="391">
        <f aca="true" t="shared" si="14" ref="H24:P24">H29+H32+H36</f>
        <v>3552425133</v>
      </c>
      <c r="I24" s="391">
        <f t="shared" si="14"/>
        <v>899286</v>
      </c>
      <c r="J24" s="391">
        <f t="shared" si="14"/>
        <v>242403171</v>
      </c>
      <c r="K24" s="392">
        <f t="shared" si="14"/>
        <v>39447952</v>
      </c>
      <c r="L24" s="391">
        <f t="shared" si="14"/>
        <v>1645645805</v>
      </c>
      <c r="M24" s="391">
        <f t="shared" si="14"/>
        <v>244062977</v>
      </c>
      <c r="N24" s="391">
        <f t="shared" si="14"/>
        <v>-244062977</v>
      </c>
      <c r="O24" s="391">
        <f t="shared" si="14"/>
        <v>251873968</v>
      </c>
      <c r="P24" s="393">
        <f t="shared" si="14"/>
        <v>1420313180</v>
      </c>
      <c r="Q24" s="204"/>
    </row>
    <row r="25" spans="1:17" s="113" customFormat="1" ht="21" customHeight="1">
      <c r="A25" s="217"/>
      <c r="B25" s="268"/>
      <c r="C25" s="268">
        <v>1</v>
      </c>
      <c r="D25" s="268"/>
      <c r="E25" s="268"/>
      <c r="F25" s="110" t="s">
        <v>138</v>
      </c>
      <c r="G25" s="394">
        <f>G26</f>
        <v>62653840</v>
      </c>
      <c r="H25" s="394">
        <f aca="true" t="shared" si="15" ref="H25:Q25">H26</f>
        <v>3652411784</v>
      </c>
      <c r="I25" s="394">
        <f t="shared" si="15"/>
        <v>982675</v>
      </c>
      <c r="J25" s="394">
        <f t="shared" si="15"/>
        <v>261477437</v>
      </c>
      <c r="K25" s="395">
        <f t="shared" si="15"/>
        <v>53860174</v>
      </c>
      <c r="L25" s="394">
        <f t="shared" si="15"/>
        <v>1719844190</v>
      </c>
      <c r="M25" s="394">
        <f t="shared" si="15"/>
        <v>244062977</v>
      </c>
      <c r="N25" s="411">
        <f t="shared" si="15"/>
        <v>-244062977</v>
      </c>
      <c r="O25" s="394">
        <f t="shared" si="15"/>
        <v>251873968</v>
      </c>
      <c r="P25" s="396">
        <f t="shared" si="15"/>
        <v>1427027180</v>
      </c>
      <c r="Q25" s="108" t="e">
        <f t="shared" si="15"/>
        <v>#REF!</v>
      </c>
    </row>
    <row r="26" spans="1:17" s="113" customFormat="1" ht="21" customHeight="1">
      <c r="A26" s="217"/>
      <c r="B26" s="268"/>
      <c r="C26" s="268"/>
      <c r="D26" s="268"/>
      <c r="E26" s="268"/>
      <c r="F26" s="248" t="s">
        <v>134</v>
      </c>
      <c r="G26" s="394">
        <f>G27+G30+G33</f>
        <v>62653840</v>
      </c>
      <c r="H26" s="394">
        <f aca="true" t="shared" si="16" ref="H26:P26">H27+H30+H33</f>
        <v>3652411784</v>
      </c>
      <c r="I26" s="394">
        <f t="shared" si="16"/>
        <v>982675</v>
      </c>
      <c r="J26" s="394">
        <f t="shared" si="16"/>
        <v>261477437</v>
      </c>
      <c r="K26" s="395">
        <f t="shared" si="16"/>
        <v>53860174</v>
      </c>
      <c r="L26" s="394">
        <f t="shared" si="16"/>
        <v>1719844190</v>
      </c>
      <c r="M26" s="394">
        <f t="shared" si="16"/>
        <v>244062977</v>
      </c>
      <c r="N26" s="411">
        <f t="shared" si="16"/>
        <v>-244062977</v>
      </c>
      <c r="O26" s="394">
        <f t="shared" si="16"/>
        <v>251873968</v>
      </c>
      <c r="P26" s="396">
        <f t="shared" si="16"/>
        <v>1427027180</v>
      </c>
      <c r="Q26" s="108" t="e">
        <f>Q27</f>
        <v>#REF!</v>
      </c>
    </row>
    <row r="27" spans="1:17" s="117" customFormat="1" ht="36.75" customHeight="1">
      <c r="A27" s="185"/>
      <c r="B27" s="267"/>
      <c r="C27" s="267"/>
      <c r="D27" s="267">
        <v>1</v>
      </c>
      <c r="E27" s="267"/>
      <c r="F27" s="303" t="s">
        <v>139</v>
      </c>
      <c r="G27" s="401">
        <f aca="true" t="shared" si="17" ref="G27:N27">G28+G29</f>
        <v>38725604</v>
      </c>
      <c r="H27" s="401">
        <f t="shared" si="17"/>
        <v>2330494148</v>
      </c>
      <c r="I27" s="401">
        <f t="shared" si="17"/>
        <v>0</v>
      </c>
      <c r="J27" s="401">
        <f t="shared" si="17"/>
        <v>182978581</v>
      </c>
      <c r="K27" s="402">
        <f t="shared" si="17"/>
        <v>31842705</v>
      </c>
      <c r="L27" s="401">
        <f t="shared" si="17"/>
        <v>693696069</v>
      </c>
      <c r="M27" s="403">
        <f t="shared" si="17"/>
        <v>244062977</v>
      </c>
      <c r="N27" s="403">
        <f t="shared" si="17"/>
        <v>-244062977</v>
      </c>
      <c r="O27" s="401">
        <f aca="true" t="shared" si="18" ref="O27:P32">G27-I27-K27+M27</f>
        <v>250945876</v>
      </c>
      <c r="P27" s="404">
        <f t="shared" si="18"/>
        <v>1209756521</v>
      </c>
      <c r="Q27" s="115" t="e">
        <f>#REF!</f>
        <v>#REF!</v>
      </c>
    </row>
    <row r="28" spans="1:17" s="196" customFormat="1" ht="21.75" customHeight="1" hidden="1">
      <c r="A28" s="205"/>
      <c r="B28" s="206"/>
      <c r="C28" s="206"/>
      <c r="D28" s="206"/>
      <c r="E28" s="206"/>
      <c r="F28" s="194" t="s">
        <v>99</v>
      </c>
      <c r="G28" s="405">
        <v>0</v>
      </c>
      <c r="H28" s="405">
        <v>15191976</v>
      </c>
      <c r="I28" s="405">
        <v>0</v>
      </c>
      <c r="J28" s="405">
        <v>3004263</v>
      </c>
      <c r="K28" s="406">
        <v>0</v>
      </c>
      <c r="L28" s="405">
        <v>5473713</v>
      </c>
      <c r="M28" s="405">
        <v>0</v>
      </c>
      <c r="N28" s="405">
        <f>-M28</f>
        <v>0</v>
      </c>
      <c r="O28" s="407">
        <f t="shared" si="18"/>
        <v>0</v>
      </c>
      <c r="P28" s="407">
        <f t="shared" si="18"/>
        <v>6714000</v>
      </c>
      <c r="Q28" s="207"/>
    </row>
    <row r="29" spans="1:17" s="120" customFormat="1" ht="21.75" customHeight="1" hidden="1">
      <c r="A29" s="174"/>
      <c r="B29" s="175"/>
      <c r="C29" s="175"/>
      <c r="D29" s="175"/>
      <c r="E29" s="175"/>
      <c r="F29" s="118" t="s">
        <v>98</v>
      </c>
      <c r="G29" s="408">
        <v>38725604</v>
      </c>
      <c r="H29" s="408">
        <v>2315302172</v>
      </c>
      <c r="I29" s="408">
        <v>0</v>
      </c>
      <c r="J29" s="408">
        <v>179974318</v>
      </c>
      <c r="K29" s="409">
        <v>31842705</v>
      </c>
      <c r="L29" s="408">
        <v>688222356</v>
      </c>
      <c r="M29" s="408">
        <v>244062977</v>
      </c>
      <c r="N29" s="408">
        <f>-M29</f>
        <v>-244062977</v>
      </c>
      <c r="O29" s="410">
        <f t="shared" si="18"/>
        <v>250945876</v>
      </c>
      <c r="P29" s="410">
        <f t="shared" si="18"/>
        <v>1203042521</v>
      </c>
      <c r="Q29" s="176"/>
    </row>
    <row r="30" spans="1:17" s="114" customFormat="1" ht="35.25" customHeight="1">
      <c r="A30" s="217"/>
      <c r="B30" s="268"/>
      <c r="C30" s="268"/>
      <c r="D30" s="268">
        <v>2</v>
      </c>
      <c r="E30" s="268"/>
      <c r="F30" s="303" t="s">
        <v>140</v>
      </c>
      <c r="G30" s="397">
        <f>SUM(G31:G32)</f>
        <v>0</v>
      </c>
      <c r="H30" s="397">
        <f aca="true" t="shared" si="19" ref="H30:N30">SUM(H31:H32)</f>
        <v>1107301568</v>
      </c>
      <c r="I30" s="397">
        <f t="shared" si="19"/>
        <v>0</v>
      </c>
      <c r="J30" s="397">
        <f t="shared" si="19"/>
        <v>27653902</v>
      </c>
      <c r="K30" s="398">
        <f t="shared" si="19"/>
        <v>0</v>
      </c>
      <c r="L30" s="397">
        <f t="shared" si="19"/>
        <v>863500468</v>
      </c>
      <c r="M30" s="397">
        <f t="shared" si="19"/>
        <v>0</v>
      </c>
      <c r="N30" s="397">
        <f t="shared" si="19"/>
        <v>0</v>
      </c>
      <c r="O30" s="397">
        <f t="shared" si="18"/>
        <v>0</v>
      </c>
      <c r="P30" s="400">
        <f t="shared" si="18"/>
        <v>216147198</v>
      </c>
      <c r="Q30" s="111"/>
    </row>
    <row r="31" spans="1:17" s="196" customFormat="1" ht="21.75" customHeight="1" hidden="1">
      <c r="A31" s="205"/>
      <c r="B31" s="206"/>
      <c r="C31" s="206"/>
      <c r="D31" s="206"/>
      <c r="E31" s="206"/>
      <c r="F31" s="194" t="s">
        <v>99</v>
      </c>
      <c r="G31" s="405">
        <v>0</v>
      </c>
      <c r="H31" s="405">
        <v>0</v>
      </c>
      <c r="I31" s="405">
        <v>0</v>
      </c>
      <c r="J31" s="405">
        <v>0</v>
      </c>
      <c r="K31" s="406">
        <v>0</v>
      </c>
      <c r="L31" s="405"/>
      <c r="M31" s="405">
        <v>0</v>
      </c>
      <c r="N31" s="405">
        <f>-M31</f>
        <v>0</v>
      </c>
      <c r="O31" s="407">
        <f t="shared" si="18"/>
        <v>0</v>
      </c>
      <c r="P31" s="407">
        <f t="shared" si="18"/>
        <v>0</v>
      </c>
      <c r="Q31" s="207"/>
    </row>
    <row r="32" spans="1:17" s="211" customFormat="1" ht="21.75" customHeight="1" hidden="1">
      <c r="A32" s="174"/>
      <c r="B32" s="175"/>
      <c r="C32" s="175"/>
      <c r="D32" s="175"/>
      <c r="E32" s="175"/>
      <c r="F32" s="118" t="s">
        <v>98</v>
      </c>
      <c r="G32" s="408">
        <v>0</v>
      </c>
      <c r="H32" s="408">
        <v>1107301568</v>
      </c>
      <c r="I32" s="408">
        <v>0</v>
      </c>
      <c r="J32" s="408">
        <v>27653902</v>
      </c>
      <c r="K32" s="409">
        <v>0</v>
      </c>
      <c r="L32" s="408">
        <v>863500468</v>
      </c>
      <c r="M32" s="408"/>
      <c r="N32" s="408">
        <f>-M32</f>
        <v>0</v>
      </c>
      <c r="O32" s="410">
        <f t="shared" si="18"/>
        <v>0</v>
      </c>
      <c r="P32" s="410">
        <f t="shared" si="18"/>
        <v>216147198</v>
      </c>
      <c r="Q32" s="176"/>
    </row>
    <row r="33" spans="1:17" s="275" customFormat="1" ht="21.75" customHeight="1">
      <c r="A33" s="272"/>
      <c r="B33" s="273"/>
      <c r="C33" s="273"/>
      <c r="D33" s="276">
        <v>3</v>
      </c>
      <c r="E33" s="276"/>
      <c r="F33" s="303" t="s">
        <v>158</v>
      </c>
      <c r="G33" s="401">
        <f>G34</f>
        <v>23928236</v>
      </c>
      <c r="H33" s="401">
        <f aca="true" t="shared" si="20" ref="H33:N33">H34</f>
        <v>214616068</v>
      </c>
      <c r="I33" s="401">
        <f t="shared" si="20"/>
        <v>982675</v>
      </c>
      <c r="J33" s="401">
        <f t="shared" si="20"/>
        <v>50844954</v>
      </c>
      <c r="K33" s="402">
        <f t="shared" si="20"/>
        <v>22017469</v>
      </c>
      <c r="L33" s="401">
        <f t="shared" si="20"/>
        <v>162647653</v>
      </c>
      <c r="M33" s="399">
        <f t="shared" si="20"/>
        <v>0</v>
      </c>
      <c r="N33" s="401">
        <f t="shared" si="20"/>
        <v>0</v>
      </c>
      <c r="O33" s="401">
        <f>O34</f>
        <v>928092</v>
      </c>
      <c r="P33" s="404">
        <f>P34</f>
        <v>1123461</v>
      </c>
      <c r="Q33" s="274"/>
    </row>
    <row r="34" spans="1:17" s="275" customFormat="1" ht="21.75" customHeight="1">
      <c r="A34" s="272"/>
      <c r="B34" s="273"/>
      <c r="C34" s="273"/>
      <c r="D34" s="276"/>
      <c r="E34" s="276">
        <v>1</v>
      </c>
      <c r="F34" s="304" t="s">
        <v>141</v>
      </c>
      <c r="G34" s="401">
        <f>SUM(G35:G36)</f>
        <v>23928236</v>
      </c>
      <c r="H34" s="401">
        <f aca="true" t="shared" si="21" ref="H34:N34">SUM(H35:H36)</f>
        <v>214616068</v>
      </c>
      <c r="I34" s="401">
        <f t="shared" si="21"/>
        <v>982675</v>
      </c>
      <c r="J34" s="401">
        <f t="shared" si="21"/>
        <v>50844954</v>
      </c>
      <c r="K34" s="402">
        <f t="shared" si="21"/>
        <v>22017469</v>
      </c>
      <c r="L34" s="401">
        <f t="shared" si="21"/>
        <v>162647653</v>
      </c>
      <c r="M34" s="399">
        <f t="shared" si="21"/>
        <v>0</v>
      </c>
      <c r="N34" s="401">
        <f t="shared" si="21"/>
        <v>0</v>
      </c>
      <c r="O34" s="404">
        <f aca="true" t="shared" si="22" ref="O34:P36">G34-I34-K34+M34</f>
        <v>928092</v>
      </c>
      <c r="P34" s="404">
        <f t="shared" si="22"/>
        <v>1123461</v>
      </c>
      <c r="Q34" s="274"/>
    </row>
    <row r="35" spans="1:17" s="210" customFormat="1" ht="21.75" customHeight="1" hidden="1">
      <c r="A35" s="205"/>
      <c r="B35" s="206"/>
      <c r="C35" s="206"/>
      <c r="D35" s="206"/>
      <c r="E35" s="206"/>
      <c r="F35" s="194" t="s">
        <v>99</v>
      </c>
      <c r="G35" s="405">
        <v>14495611</v>
      </c>
      <c r="H35" s="405">
        <v>84794675</v>
      </c>
      <c r="I35" s="405">
        <v>83389</v>
      </c>
      <c r="J35" s="405">
        <v>16070003</v>
      </c>
      <c r="K35" s="406">
        <v>14412222</v>
      </c>
      <c r="L35" s="405">
        <v>68724672</v>
      </c>
      <c r="M35" s="405"/>
      <c r="N35" s="405"/>
      <c r="O35" s="407">
        <f t="shared" si="22"/>
        <v>0</v>
      </c>
      <c r="P35" s="407">
        <f t="shared" si="22"/>
        <v>0</v>
      </c>
      <c r="Q35" s="207"/>
    </row>
    <row r="36" spans="1:17" s="211" customFormat="1" ht="21.75" customHeight="1" hidden="1">
      <c r="A36" s="174"/>
      <c r="B36" s="175"/>
      <c r="C36" s="175"/>
      <c r="D36" s="175"/>
      <c r="E36" s="175"/>
      <c r="F36" s="118" t="s">
        <v>98</v>
      </c>
      <c r="G36" s="408">
        <v>9432625</v>
      </c>
      <c r="H36" s="408">
        <v>129821393</v>
      </c>
      <c r="I36" s="408">
        <v>899286</v>
      </c>
      <c r="J36" s="408">
        <v>34774951</v>
      </c>
      <c r="K36" s="409">
        <v>7605247</v>
      </c>
      <c r="L36" s="408">
        <v>93922981</v>
      </c>
      <c r="M36" s="408">
        <v>0</v>
      </c>
      <c r="N36" s="408">
        <f>-M36</f>
        <v>0</v>
      </c>
      <c r="O36" s="410">
        <f t="shared" si="22"/>
        <v>928092</v>
      </c>
      <c r="P36" s="410">
        <f t="shared" si="22"/>
        <v>1123461</v>
      </c>
      <c r="Q36" s="176"/>
    </row>
    <row r="37" spans="1:17" s="212" customFormat="1" ht="21" customHeight="1">
      <c r="A37" s="185"/>
      <c r="B37" s="267">
        <v>3</v>
      </c>
      <c r="C37" s="267"/>
      <c r="D37" s="267"/>
      <c r="E37" s="267"/>
      <c r="F37" s="170" t="s">
        <v>142</v>
      </c>
      <c r="G37" s="381">
        <f aca="true" t="shared" si="23" ref="G37:Q37">G41</f>
        <v>1453890</v>
      </c>
      <c r="H37" s="381">
        <f t="shared" si="23"/>
        <v>6708729</v>
      </c>
      <c r="I37" s="381">
        <f t="shared" si="23"/>
        <v>678890</v>
      </c>
      <c r="J37" s="381">
        <f t="shared" si="23"/>
        <v>235100</v>
      </c>
      <c r="K37" s="382">
        <f t="shared" si="23"/>
        <v>775000</v>
      </c>
      <c r="L37" s="381">
        <f t="shared" si="23"/>
        <v>6473629</v>
      </c>
      <c r="M37" s="411">
        <f t="shared" si="23"/>
        <v>0</v>
      </c>
      <c r="N37" s="411">
        <f t="shared" si="23"/>
        <v>0</v>
      </c>
      <c r="O37" s="381">
        <f t="shared" si="23"/>
        <v>0</v>
      </c>
      <c r="P37" s="384">
        <f t="shared" si="23"/>
        <v>0</v>
      </c>
      <c r="Q37" s="171">
        <f t="shared" si="23"/>
        <v>0</v>
      </c>
    </row>
    <row r="38" spans="1:16" s="187" customFormat="1" ht="21.75" customHeight="1" hidden="1">
      <c r="A38" s="280"/>
      <c r="B38" s="197"/>
      <c r="C38" s="197"/>
      <c r="D38" s="197"/>
      <c r="E38" s="197"/>
      <c r="F38" s="198" t="s">
        <v>100</v>
      </c>
      <c r="G38" s="385">
        <f aca="true" t="shared" si="24" ref="G38:P38">SUM(G39:G40)</f>
        <v>1453890</v>
      </c>
      <c r="H38" s="385">
        <f t="shared" si="24"/>
        <v>6708729</v>
      </c>
      <c r="I38" s="385">
        <f t="shared" si="24"/>
        <v>678890</v>
      </c>
      <c r="J38" s="385">
        <f t="shared" si="24"/>
        <v>235100</v>
      </c>
      <c r="K38" s="386">
        <f t="shared" si="24"/>
        <v>775000</v>
      </c>
      <c r="L38" s="385">
        <f t="shared" si="24"/>
        <v>6473629</v>
      </c>
      <c r="M38" s="385">
        <f t="shared" si="24"/>
        <v>0</v>
      </c>
      <c r="N38" s="385">
        <f t="shared" si="24"/>
        <v>0</v>
      </c>
      <c r="O38" s="385">
        <f t="shared" si="24"/>
        <v>0</v>
      </c>
      <c r="P38" s="387">
        <f t="shared" si="24"/>
        <v>0</v>
      </c>
    </row>
    <row r="39" spans="1:17" s="190" customFormat="1" ht="21.75" customHeight="1" hidden="1">
      <c r="A39" s="199"/>
      <c r="B39" s="200"/>
      <c r="C39" s="200"/>
      <c r="D39" s="200"/>
      <c r="E39" s="200"/>
      <c r="F39" s="188" t="s">
        <v>99</v>
      </c>
      <c r="G39" s="388">
        <f>G45</f>
        <v>0</v>
      </c>
      <c r="H39" s="388">
        <f aca="true" t="shared" si="25" ref="H39:N39">H45</f>
        <v>0</v>
      </c>
      <c r="I39" s="388">
        <f t="shared" si="25"/>
        <v>0</v>
      </c>
      <c r="J39" s="388">
        <f t="shared" si="25"/>
        <v>0</v>
      </c>
      <c r="K39" s="389">
        <f t="shared" si="25"/>
        <v>0</v>
      </c>
      <c r="L39" s="388">
        <f t="shared" si="25"/>
        <v>0</v>
      </c>
      <c r="M39" s="388">
        <f t="shared" si="25"/>
        <v>0</v>
      </c>
      <c r="N39" s="388">
        <f t="shared" si="25"/>
        <v>0</v>
      </c>
      <c r="O39" s="388">
        <f>G39-I39-K39+M39</f>
        <v>0</v>
      </c>
      <c r="P39" s="390">
        <f>H39-J39-L39+N39</f>
        <v>0</v>
      </c>
      <c r="Q39" s="201"/>
    </row>
    <row r="40" spans="1:17" s="193" customFormat="1" ht="21.75" customHeight="1" hidden="1">
      <c r="A40" s="202"/>
      <c r="B40" s="203"/>
      <c r="C40" s="203"/>
      <c r="D40" s="203"/>
      <c r="E40" s="203"/>
      <c r="F40" s="191" t="s">
        <v>98</v>
      </c>
      <c r="G40" s="391">
        <f>G46</f>
        <v>1453890</v>
      </c>
      <c r="H40" s="391">
        <f aca="true" t="shared" si="26" ref="H40:N40">H46</f>
        <v>6708729</v>
      </c>
      <c r="I40" s="391">
        <f t="shared" si="26"/>
        <v>678890</v>
      </c>
      <c r="J40" s="391">
        <f t="shared" si="26"/>
        <v>235100</v>
      </c>
      <c r="K40" s="392">
        <f t="shared" si="26"/>
        <v>775000</v>
      </c>
      <c r="L40" s="391">
        <f t="shared" si="26"/>
        <v>6473629</v>
      </c>
      <c r="M40" s="391">
        <f t="shared" si="26"/>
        <v>0</v>
      </c>
      <c r="N40" s="391">
        <f t="shared" si="26"/>
        <v>0</v>
      </c>
      <c r="O40" s="391">
        <f>G40-I40-K40+M40</f>
        <v>0</v>
      </c>
      <c r="P40" s="393">
        <f>H40-J40-L40+N40</f>
        <v>0</v>
      </c>
      <c r="Q40" s="204"/>
    </row>
    <row r="41" spans="1:17" s="113" customFormat="1" ht="21" customHeight="1">
      <c r="A41" s="217"/>
      <c r="B41" s="268"/>
      <c r="C41" s="268">
        <v>1</v>
      </c>
      <c r="D41" s="268"/>
      <c r="E41" s="268"/>
      <c r="F41" s="110" t="s">
        <v>143</v>
      </c>
      <c r="G41" s="394">
        <f aca="true" t="shared" si="27" ref="G41:P43">G42</f>
        <v>1453890</v>
      </c>
      <c r="H41" s="394">
        <f t="shared" si="27"/>
        <v>6708729</v>
      </c>
      <c r="I41" s="394">
        <f t="shared" si="27"/>
        <v>678890</v>
      </c>
      <c r="J41" s="394">
        <f t="shared" si="27"/>
        <v>235100</v>
      </c>
      <c r="K41" s="395">
        <f t="shared" si="27"/>
        <v>775000</v>
      </c>
      <c r="L41" s="394">
        <f t="shared" si="27"/>
        <v>6473629</v>
      </c>
      <c r="M41" s="383">
        <f t="shared" si="27"/>
        <v>0</v>
      </c>
      <c r="N41" s="383">
        <f t="shared" si="27"/>
        <v>0</v>
      </c>
      <c r="O41" s="394">
        <f t="shared" si="27"/>
        <v>0</v>
      </c>
      <c r="P41" s="396">
        <f t="shared" si="27"/>
        <v>0</v>
      </c>
      <c r="Q41" s="108"/>
    </row>
    <row r="42" spans="1:17" s="113" customFormat="1" ht="21" customHeight="1">
      <c r="A42" s="217"/>
      <c r="B42" s="268"/>
      <c r="C42" s="268"/>
      <c r="D42" s="268"/>
      <c r="E42" s="268"/>
      <c r="F42" s="248" t="s">
        <v>144</v>
      </c>
      <c r="G42" s="394">
        <f t="shared" si="27"/>
        <v>1453890</v>
      </c>
      <c r="H42" s="394">
        <f t="shared" si="27"/>
        <v>6708729</v>
      </c>
      <c r="I42" s="394">
        <f t="shared" si="27"/>
        <v>678890</v>
      </c>
      <c r="J42" s="394">
        <f t="shared" si="27"/>
        <v>235100</v>
      </c>
      <c r="K42" s="395">
        <f t="shared" si="27"/>
        <v>775000</v>
      </c>
      <c r="L42" s="394">
        <f t="shared" si="27"/>
        <v>6473629</v>
      </c>
      <c r="M42" s="383">
        <f t="shared" si="27"/>
        <v>0</v>
      </c>
      <c r="N42" s="383">
        <f t="shared" si="27"/>
        <v>0</v>
      </c>
      <c r="O42" s="394">
        <f t="shared" si="27"/>
        <v>0</v>
      </c>
      <c r="P42" s="396">
        <f t="shared" si="27"/>
        <v>0</v>
      </c>
      <c r="Q42" s="108"/>
    </row>
    <row r="43" spans="1:17" s="114" customFormat="1" ht="21" customHeight="1">
      <c r="A43" s="217"/>
      <c r="B43" s="268"/>
      <c r="C43" s="268"/>
      <c r="D43" s="268">
        <v>1</v>
      </c>
      <c r="E43" s="268"/>
      <c r="F43" s="303" t="s">
        <v>145</v>
      </c>
      <c r="G43" s="397">
        <f t="shared" si="27"/>
        <v>1453890</v>
      </c>
      <c r="H43" s="397">
        <f t="shared" si="27"/>
        <v>6708729</v>
      </c>
      <c r="I43" s="397">
        <f t="shared" si="27"/>
        <v>678890</v>
      </c>
      <c r="J43" s="397">
        <f t="shared" si="27"/>
        <v>235100</v>
      </c>
      <c r="K43" s="398">
        <f t="shared" si="27"/>
        <v>775000</v>
      </c>
      <c r="L43" s="397">
        <f t="shared" si="27"/>
        <v>6473629</v>
      </c>
      <c r="M43" s="399">
        <f t="shared" si="27"/>
        <v>0</v>
      </c>
      <c r="N43" s="399">
        <f t="shared" si="27"/>
        <v>0</v>
      </c>
      <c r="O43" s="397">
        <f t="shared" si="27"/>
        <v>0</v>
      </c>
      <c r="P43" s="400">
        <f t="shared" si="27"/>
        <v>0</v>
      </c>
      <c r="Q43" s="111"/>
    </row>
    <row r="44" spans="1:17" s="117" customFormat="1" ht="21" customHeight="1">
      <c r="A44" s="185"/>
      <c r="B44" s="267"/>
      <c r="C44" s="267"/>
      <c r="D44" s="267"/>
      <c r="E44" s="267">
        <v>1</v>
      </c>
      <c r="F44" s="304" t="s">
        <v>146</v>
      </c>
      <c r="G44" s="401">
        <f aca="true" t="shared" si="28" ref="G44:N44">G45+G46</f>
        <v>1453890</v>
      </c>
      <c r="H44" s="401">
        <f t="shared" si="28"/>
        <v>6708729</v>
      </c>
      <c r="I44" s="401">
        <f t="shared" si="28"/>
        <v>678890</v>
      </c>
      <c r="J44" s="401">
        <f t="shared" si="28"/>
        <v>235100</v>
      </c>
      <c r="K44" s="402">
        <f t="shared" si="28"/>
        <v>775000</v>
      </c>
      <c r="L44" s="401">
        <f t="shared" si="28"/>
        <v>6473629</v>
      </c>
      <c r="M44" s="403">
        <f t="shared" si="28"/>
        <v>0</v>
      </c>
      <c r="N44" s="403">
        <f t="shared" si="28"/>
        <v>0</v>
      </c>
      <c r="O44" s="401">
        <f aca="true" t="shared" si="29" ref="O44:P46">G44-I44-K44+M44</f>
        <v>0</v>
      </c>
      <c r="P44" s="404">
        <f t="shared" si="29"/>
        <v>0</v>
      </c>
      <c r="Q44" s="115">
        <v>0</v>
      </c>
    </row>
    <row r="45" spans="1:17" s="196" customFormat="1" ht="21.75" customHeight="1" hidden="1">
      <c r="A45" s="205"/>
      <c r="B45" s="206"/>
      <c r="C45" s="206"/>
      <c r="D45" s="206"/>
      <c r="E45" s="206"/>
      <c r="F45" s="194" t="s">
        <v>99</v>
      </c>
      <c r="G45" s="405">
        <v>0</v>
      </c>
      <c r="H45" s="405">
        <v>0</v>
      </c>
      <c r="I45" s="405">
        <v>0</v>
      </c>
      <c r="J45" s="405">
        <v>0</v>
      </c>
      <c r="K45" s="406">
        <v>0</v>
      </c>
      <c r="L45" s="405"/>
      <c r="M45" s="405">
        <v>0</v>
      </c>
      <c r="N45" s="405">
        <f>-M45</f>
        <v>0</v>
      </c>
      <c r="O45" s="407">
        <f t="shared" si="29"/>
        <v>0</v>
      </c>
      <c r="P45" s="407">
        <f t="shared" si="29"/>
        <v>0</v>
      </c>
      <c r="Q45" s="207"/>
    </row>
    <row r="46" spans="1:17" s="120" customFormat="1" ht="21.75" customHeight="1" hidden="1">
      <c r="A46" s="174"/>
      <c r="B46" s="175"/>
      <c r="C46" s="175"/>
      <c r="D46" s="175"/>
      <c r="E46" s="175"/>
      <c r="F46" s="118" t="s">
        <v>98</v>
      </c>
      <c r="G46" s="408">
        <v>1453890</v>
      </c>
      <c r="H46" s="408">
        <v>6708729</v>
      </c>
      <c r="I46" s="408">
        <v>678890</v>
      </c>
      <c r="J46" s="408">
        <v>235100</v>
      </c>
      <c r="K46" s="409">
        <v>775000</v>
      </c>
      <c r="L46" s="408">
        <v>6473629</v>
      </c>
      <c r="M46" s="408">
        <v>0</v>
      </c>
      <c r="N46" s="408">
        <f>-M46</f>
        <v>0</v>
      </c>
      <c r="O46" s="410">
        <f t="shared" si="29"/>
        <v>0</v>
      </c>
      <c r="P46" s="410">
        <f t="shared" si="29"/>
        <v>0</v>
      </c>
      <c r="Q46" s="176"/>
    </row>
    <row r="47" spans="1:16" s="173" customFormat="1" ht="21" customHeight="1">
      <c r="A47" s="277"/>
      <c r="B47" s="267">
        <v>4</v>
      </c>
      <c r="C47" s="267"/>
      <c r="D47" s="267"/>
      <c r="E47" s="267"/>
      <c r="F47" s="170" t="s">
        <v>147</v>
      </c>
      <c r="G47" s="381">
        <f>G51</f>
        <v>147162471</v>
      </c>
      <c r="H47" s="381">
        <f aca="true" t="shared" si="30" ref="H47:P47">H51</f>
        <v>1861008617</v>
      </c>
      <c r="I47" s="381">
        <f t="shared" si="30"/>
        <v>3134</v>
      </c>
      <c r="J47" s="381">
        <f t="shared" si="30"/>
        <v>823212372</v>
      </c>
      <c r="K47" s="382">
        <f t="shared" si="30"/>
        <v>147159337</v>
      </c>
      <c r="L47" s="381">
        <f t="shared" si="30"/>
        <v>964325050</v>
      </c>
      <c r="M47" s="381">
        <f t="shared" si="30"/>
        <v>42102003</v>
      </c>
      <c r="N47" s="383">
        <f t="shared" si="30"/>
        <v>-42102003</v>
      </c>
      <c r="O47" s="381">
        <f t="shared" si="30"/>
        <v>42102003</v>
      </c>
      <c r="P47" s="384">
        <f t="shared" si="30"/>
        <v>31369192</v>
      </c>
    </row>
    <row r="48" spans="1:16" s="187" customFormat="1" ht="21.75" customHeight="1" hidden="1">
      <c r="A48" s="280"/>
      <c r="B48" s="197"/>
      <c r="C48" s="197"/>
      <c r="D48" s="197"/>
      <c r="E48" s="197"/>
      <c r="F48" s="198" t="s">
        <v>100</v>
      </c>
      <c r="G48" s="385">
        <f>SUM(G49:G50)</f>
        <v>147162471</v>
      </c>
      <c r="H48" s="385">
        <f>SUM(H49:H50)</f>
        <v>1861008617</v>
      </c>
      <c r="I48" s="385">
        <f aca="true" t="shared" si="31" ref="I48:P48">SUM(I49:I50)</f>
        <v>3134</v>
      </c>
      <c r="J48" s="385">
        <f t="shared" si="31"/>
        <v>823212372</v>
      </c>
      <c r="K48" s="386">
        <f t="shared" si="31"/>
        <v>147159337</v>
      </c>
      <c r="L48" s="385">
        <f t="shared" si="31"/>
        <v>964325050</v>
      </c>
      <c r="M48" s="385">
        <f t="shared" si="31"/>
        <v>42102003</v>
      </c>
      <c r="N48" s="385">
        <f t="shared" si="31"/>
        <v>-42102003</v>
      </c>
      <c r="O48" s="385">
        <f t="shared" si="31"/>
        <v>42102003</v>
      </c>
      <c r="P48" s="387">
        <f t="shared" si="31"/>
        <v>31369192</v>
      </c>
    </row>
    <row r="49" spans="1:17" s="190" customFormat="1" ht="21.75" customHeight="1" hidden="1">
      <c r="A49" s="199"/>
      <c r="B49" s="200"/>
      <c r="C49" s="200"/>
      <c r="D49" s="200"/>
      <c r="E49" s="200"/>
      <c r="F49" s="188" t="s">
        <v>99</v>
      </c>
      <c r="G49" s="388">
        <f aca="true" t="shared" si="32" ref="G49:N50">G55+G58</f>
        <v>0</v>
      </c>
      <c r="H49" s="388">
        <f t="shared" si="32"/>
        <v>27058255</v>
      </c>
      <c r="I49" s="388">
        <f t="shared" si="32"/>
        <v>0</v>
      </c>
      <c r="J49" s="388">
        <f t="shared" si="32"/>
        <v>11766267</v>
      </c>
      <c r="K49" s="389">
        <f t="shared" si="32"/>
        <v>0</v>
      </c>
      <c r="L49" s="388">
        <f t="shared" si="32"/>
        <v>13831988</v>
      </c>
      <c r="M49" s="388">
        <f t="shared" si="32"/>
        <v>0</v>
      </c>
      <c r="N49" s="388">
        <f t="shared" si="32"/>
        <v>0</v>
      </c>
      <c r="O49" s="388">
        <f>G49-I49-K49+M49</f>
        <v>0</v>
      </c>
      <c r="P49" s="390">
        <f>H49-J49-L49+N49</f>
        <v>1460000</v>
      </c>
      <c r="Q49" s="201"/>
    </row>
    <row r="50" spans="1:17" s="193" customFormat="1" ht="21.75" customHeight="1" hidden="1">
      <c r="A50" s="202"/>
      <c r="B50" s="203"/>
      <c r="C50" s="203"/>
      <c r="D50" s="203"/>
      <c r="E50" s="203"/>
      <c r="F50" s="191" t="s">
        <v>98</v>
      </c>
      <c r="G50" s="391">
        <f t="shared" si="32"/>
        <v>147162471</v>
      </c>
      <c r="H50" s="391">
        <f t="shared" si="32"/>
        <v>1833950362</v>
      </c>
      <c r="I50" s="391">
        <f t="shared" si="32"/>
        <v>3134</v>
      </c>
      <c r="J50" s="391">
        <f t="shared" si="32"/>
        <v>811446105</v>
      </c>
      <c r="K50" s="392">
        <f t="shared" si="32"/>
        <v>147159337</v>
      </c>
      <c r="L50" s="391">
        <f t="shared" si="32"/>
        <v>950493062</v>
      </c>
      <c r="M50" s="391">
        <f t="shared" si="32"/>
        <v>42102003</v>
      </c>
      <c r="N50" s="391">
        <f t="shared" si="32"/>
        <v>-42102003</v>
      </c>
      <c r="O50" s="391">
        <f>G50-I50-K50+M50</f>
        <v>42102003</v>
      </c>
      <c r="P50" s="393">
        <f>H50-J50-L50+N50</f>
        <v>29909192</v>
      </c>
      <c r="Q50" s="204"/>
    </row>
    <row r="51" spans="1:16" s="113" customFormat="1" ht="21" customHeight="1">
      <c r="A51" s="218"/>
      <c r="B51" s="268"/>
      <c r="C51" s="268">
        <v>1</v>
      </c>
      <c r="D51" s="268"/>
      <c r="E51" s="268"/>
      <c r="F51" s="110" t="s">
        <v>148</v>
      </c>
      <c r="G51" s="394">
        <f aca="true" t="shared" si="33" ref="G51:P52">G52</f>
        <v>147162471</v>
      </c>
      <c r="H51" s="394">
        <f t="shared" si="33"/>
        <v>1861008617</v>
      </c>
      <c r="I51" s="394">
        <f t="shared" si="33"/>
        <v>3134</v>
      </c>
      <c r="J51" s="394">
        <f t="shared" si="33"/>
        <v>823212372</v>
      </c>
      <c r="K51" s="395">
        <f t="shared" si="33"/>
        <v>147159337</v>
      </c>
      <c r="L51" s="394">
        <f t="shared" si="33"/>
        <v>964325050</v>
      </c>
      <c r="M51" s="383">
        <f t="shared" si="33"/>
        <v>42102003</v>
      </c>
      <c r="N51" s="383">
        <f t="shared" si="33"/>
        <v>-42102003</v>
      </c>
      <c r="O51" s="394">
        <f t="shared" si="33"/>
        <v>42102003</v>
      </c>
      <c r="P51" s="396">
        <f t="shared" si="33"/>
        <v>31369192</v>
      </c>
    </row>
    <row r="52" spans="1:16" s="113" customFormat="1" ht="21" customHeight="1">
      <c r="A52" s="218"/>
      <c r="B52" s="268"/>
      <c r="C52" s="268"/>
      <c r="D52" s="268"/>
      <c r="E52" s="268"/>
      <c r="F52" s="248" t="s">
        <v>149</v>
      </c>
      <c r="G52" s="394">
        <f t="shared" si="33"/>
        <v>147162471</v>
      </c>
      <c r="H52" s="394">
        <f t="shared" si="33"/>
        <v>1861008617</v>
      </c>
      <c r="I52" s="394">
        <f t="shared" si="33"/>
        <v>3134</v>
      </c>
      <c r="J52" s="394">
        <f t="shared" si="33"/>
        <v>823212372</v>
      </c>
      <c r="K52" s="395">
        <f t="shared" si="33"/>
        <v>147159337</v>
      </c>
      <c r="L52" s="394">
        <f t="shared" si="33"/>
        <v>964325050</v>
      </c>
      <c r="M52" s="383">
        <f t="shared" si="33"/>
        <v>42102003</v>
      </c>
      <c r="N52" s="383">
        <f t="shared" si="33"/>
        <v>-42102003</v>
      </c>
      <c r="O52" s="394">
        <f t="shared" si="33"/>
        <v>42102003</v>
      </c>
      <c r="P52" s="396">
        <f t="shared" si="33"/>
        <v>31369192</v>
      </c>
    </row>
    <row r="53" spans="1:17" s="209" customFormat="1" ht="21" customHeight="1">
      <c r="A53" s="277"/>
      <c r="B53" s="267"/>
      <c r="C53" s="267"/>
      <c r="D53" s="267">
        <v>1</v>
      </c>
      <c r="E53" s="267"/>
      <c r="F53" s="303" t="s">
        <v>150</v>
      </c>
      <c r="G53" s="401">
        <f>G54+G57</f>
        <v>147162471</v>
      </c>
      <c r="H53" s="401">
        <f aca="true" t="shared" si="34" ref="H53:N53">H54+H57</f>
        <v>1861008617</v>
      </c>
      <c r="I53" s="401">
        <f t="shared" si="34"/>
        <v>3134</v>
      </c>
      <c r="J53" s="401">
        <f t="shared" si="34"/>
        <v>823212372</v>
      </c>
      <c r="K53" s="402">
        <f t="shared" si="34"/>
        <v>147159337</v>
      </c>
      <c r="L53" s="401">
        <f t="shared" si="34"/>
        <v>964325050</v>
      </c>
      <c r="M53" s="401">
        <f t="shared" si="34"/>
        <v>42102003</v>
      </c>
      <c r="N53" s="403">
        <f t="shared" si="34"/>
        <v>-42102003</v>
      </c>
      <c r="O53" s="401">
        <f>O54</f>
        <v>42102003</v>
      </c>
      <c r="P53" s="404">
        <f>H53-J53-L53+N53</f>
        <v>31369192</v>
      </c>
      <c r="Q53" s="115">
        <v>0</v>
      </c>
    </row>
    <row r="54" spans="1:17" s="209" customFormat="1" ht="21" customHeight="1">
      <c r="A54" s="277"/>
      <c r="B54" s="267"/>
      <c r="C54" s="267"/>
      <c r="D54" s="267"/>
      <c r="E54" s="267">
        <v>1</v>
      </c>
      <c r="F54" s="304" t="s">
        <v>151</v>
      </c>
      <c r="G54" s="401">
        <f>SUM(G55:G56)</f>
        <v>110105506</v>
      </c>
      <c r="H54" s="401">
        <f aca="true" t="shared" si="35" ref="H54:N54">SUM(H55:H56)</f>
        <v>1756886506</v>
      </c>
      <c r="I54" s="401">
        <f t="shared" si="35"/>
        <v>0</v>
      </c>
      <c r="J54" s="401">
        <f t="shared" si="35"/>
        <v>788483576</v>
      </c>
      <c r="K54" s="402">
        <f t="shared" si="35"/>
        <v>110105506</v>
      </c>
      <c r="L54" s="401">
        <f t="shared" si="35"/>
        <v>894931735</v>
      </c>
      <c r="M54" s="401">
        <f t="shared" si="35"/>
        <v>42102003</v>
      </c>
      <c r="N54" s="403">
        <f t="shared" si="35"/>
        <v>-42102003</v>
      </c>
      <c r="O54" s="401">
        <f>G54-I54-K54+M54</f>
        <v>42102003</v>
      </c>
      <c r="P54" s="404">
        <f>H54-J54-L54+N54</f>
        <v>31369192</v>
      </c>
      <c r="Q54" s="115"/>
    </row>
    <row r="55" spans="1:17" s="210" customFormat="1" ht="21.75" customHeight="1" hidden="1">
      <c r="A55" s="205"/>
      <c r="B55" s="206"/>
      <c r="C55" s="206"/>
      <c r="D55" s="206"/>
      <c r="E55" s="206"/>
      <c r="F55" s="304" t="s">
        <v>99</v>
      </c>
      <c r="G55" s="405">
        <v>0</v>
      </c>
      <c r="H55" s="405">
        <v>27058255</v>
      </c>
      <c r="I55" s="405">
        <v>0</v>
      </c>
      <c r="J55" s="405">
        <v>11766267</v>
      </c>
      <c r="K55" s="406">
        <v>0</v>
      </c>
      <c r="L55" s="405">
        <v>13831988</v>
      </c>
      <c r="M55" s="405">
        <v>0</v>
      </c>
      <c r="N55" s="405">
        <f>-M55</f>
        <v>0</v>
      </c>
      <c r="O55" s="407">
        <f>G55-I55-K55+M55</f>
        <v>0</v>
      </c>
      <c r="P55" s="407">
        <f>H55-J55-L55+N55</f>
        <v>1460000</v>
      </c>
      <c r="Q55" s="207"/>
    </row>
    <row r="56" spans="1:17" s="211" customFormat="1" ht="21.75" customHeight="1" hidden="1">
      <c r="A56" s="174"/>
      <c r="B56" s="175"/>
      <c r="C56" s="175"/>
      <c r="D56" s="175"/>
      <c r="E56" s="175"/>
      <c r="F56" s="304" t="s">
        <v>98</v>
      </c>
      <c r="G56" s="408">
        <v>110105506</v>
      </c>
      <c r="H56" s="408">
        <v>1729828251</v>
      </c>
      <c r="I56" s="408">
        <v>0</v>
      </c>
      <c r="J56" s="408">
        <v>776717309</v>
      </c>
      <c r="K56" s="409">
        <v>110105506</v>
      </c>
      <c r="L56" s="408">
        <v>881099747</v>
      </c>
      <c r="M56" s="408">
        <v>42102003</v>
      </c>
      <c r="N56" s="408">
        <f>-M56</f>
        <v>-42102003</v>
      </c>
      <c r="O56" s="410">
        <f>G56-I56-K56+M56</f>
        <v>42102003</v>
      </c>
      <c r="P56" s="410">
        <f>H56-J56-L56+N56</f>
        <v>29909192</v>
      </c>
      <c r="Q56" s="176"/>
    </row>
    <row r="57" spans="1:16" s="117" customFormat="1" ht="21" customHeight="1">
      <c r="A57" s="277"/>
      <c r="B57" s="267"/>
      <c r="C57" s="267"/>
      <c r="D57" s="267"/>
      <c r="E57" s="267">
        <v>2</v>
      </c>
      <c r="F57" s="304" t="s">
        <v>152</v>
      </c>
      <c r="G57" s="401">
        <f aca="true" t="shared" si="36" ref="G57:N57">G58+G59</f>
        <v>37056965</v>
      </c>
      <c r="H57" s="401">
        <f t="shared" si="36"/>
        <v>104122111</v>
      </c>
      <c r="I57" s="401">
        <f t="shared" si="36"/>
        <v>3134</v>
      </c>
      <c r="J57" s="401">
        <f t="shared" si="36"/>
        <v>34728796</v>
      </c>
      <c r="K57" s="402">
        <f t="shared" si="36"/>
        <v>37053831</v>
      </c>
      <c r="L57" s="401">
        <f t="shared" si="36"/>
        <v>69393315</v>
      </c>
      <c r="M57" s="403">
        <f t="shared" si="36"/>
        <v>0</v>
      </c>
      <c r="N57" s="403">
        <f t="shared" si="36"/>
        <v>0</v>
      </c>
      <c r="O57" s="401">
        <f aca="true" t="shared" si="37" ref="O57:P59">G57-I57-K57+M57</f>
        <v>0</v>
      </c>
      <c r="P57" s="404">
        <f t="shared" si="37"/>
        <v>0</v>
      </c>
    </row>
    <row r="58" spans="1:17" s="196" customFormat="1" ht="21.75" customHeight="1" hidden="1">
      <c r="A58" s="205"/>
      <c r="B58" s="206"/>
      <c r="C58" s="206"/>
      <c r="D58" s="206"/>
      <c r="E58" s="206"/>
      <c r="F58" s="194" t="s">
        <v>99</v>
      </c>
      <c r="G58" s="405">
        <v>0</v>
      </c>
      <c r="H58" s="405">
        <v>0</v>
      </c>
      <c r="I58" s="405">
        <v>0</v>
      </c>
      <c r="J58" s="405">
        <v>0</v>
      </c>
      <c r="K58" s="406">
        <v>0</v>
      </c>
      <c r="L58" s="405"/>
      <c r="M58" s="405">
        <v>0</v>
      </c>
      <c r="N58" s="405">
        <f>-M58</f>
        <v>0</v>
      </c>
      <c r="O58" s="407">
        <f t="shared" si="37"/>
        <v>0</v>
      </c>
      <c r="P58" s="407">
        <f t="shared" si="37"/>
        <v>0</v>
      </c>
      <c r="Q58" s="207"/>
    </row>
    <row r="59" spans="1:17" s="120" customFormat="1" ht="21.75" customHeight="1" hidden="1">
      <c r="A59" s="174"/>
      <c r="B59" s="175"/>
      <c r="C59" s="175"/>
      <c r="D59" s="175"/>
      <c r="E59" s="175"/>
      <c r="F59" s="118" t="s">
        <v>98</v>
      </c>
      <c r="G59" s="408">
        <v>37056965</v>
      </c>
      <c r="H59" s="408">
        <v>104122111</v>
      </c>
      <c r="I59" s="408">
        <v>3134</v>
      </c>
      <c r="J59" s="408">
        <v>34728796</v>
      </c>
      <c r="K59" s="409">
        <v>37053831</v>
      </c>
      <c r="L59" s="408">
        <v>69393315</v>
      </c>
      <c r="M59" s="408">
        <v>0</v>
      </c>
      <c r="N59" s="408">
        <f>-M59</f>
        <v>0</v>
      </c>
      <c r="O59" s="410">
        <f t="shared" si="37"/>
        <v>0</v>
      </c>
      <c r="P59" s="410">
        <f t="shared" si="37"/>
        <v>0</v>
      </c>
      <c r="Q59" s="176"/>
    </row>
    <row r="60" spans="1:16" s="114" customFormat="1" ht="21" customHeight="1">
      <c r="A60" s="218"/>
      <c r="B60" s="219"/>
      <c r="C60" s="219"/>
      <c r="D60" s="219"/>
      <c r="E60" s="219"/>
      <c r="F60" s="50"/>
      <c r="G60" s="412"/>
      <c r="H60" s="412"/>
      <c r="I60" s="412"/>
      <c r="J60" s="412"/>
      <c r="K60" s="413"/>
      <c r="L60" s="412"/>
      <c r="M60" s="412"/>
      <c r="N60" s="412"/>
      <c r="O60" s="412"/>
      <c r="P60" s="414"/>
    </row>
    <row r="61" spans="1:16" s="114" customFormat="1" ht="21" customHeight="1">
      <c r="A61" s="218"/>
      <c r="B61" s="219"/>
      <c r="C61" s="219"/>
      <c r="D61" s="219"/>
      <c r="E61" s="219"/>
      <c r="F61" s="50"/>
      <c r="G61" s="412"/>
      <c r="H61" s="412"/>
      <c r="I61" s="412"/>
      <c r="J61" s="412"/>
      <c r="K61" s="413"/>
      <c r="L61" s="412"/>
      <c r="M61" s="412"/>
      <c r="N61" s="412"/>
      <c r="O61" s="412"/>
      <c r="P61" s="414"/>
    </row>
    <row r="62" spans="1:16" s="114" customFormat="1" ht="21" customHeight="1">
      <c r="A62" s="218"/>
      <c r="B62" s="219"/>
      <c r="C62" s="219"/>
      <c r="D62" s="219"/>
      <c r="E62" s="219"/>
      <c r="F62" s="50"/>
      <c r="G62" s="412"/>
      <c r="H62" s="412"/>
      <c r="I62" s="412"/>
      <c r="J62" s="412"/>
      <c r="K62" s="413"/>
      <c r="L62" s="412"/>
      <c r="M62" s="412"/>
      <c r="N62" s="412"/>
      <c r="O62" s="412"/>
      <c r="P62" s="414"/>
    </row>
    <row r="63" spans="1:16" ht="12" customHeight="1" thickBot="1">
      <c r="A63" s="220"/>
      <c r="B63" s="221"/>
      <c r="C63" s="221"/>
      <c r="D63" s="221"/>
      <c r="E63" s="221"/>
      <c r="F63" s="107"/>
      <c r="G63" s="415"/>
      <c r="H63" s="415"/>
      <c r="I63" s="415"/>
      <c r="J63" s="415"/>
      <c r="K63" s="416"/>
      <c r="L63" s="415"/>
      <c r="M63" s="415"/>
      <c r="N63" s="415"/>
      <c r="O63" s="415"/>
      <c r="P63" s="417"/>
    </row>
    <row r="64" ht="21" customHeight="1">
      <c r="K64" s="281"/>
    </row>
    <row r="65" ht="21" customHeight="1">
      <c r="K65" s="281"/>
    </row>
    <row r="66" ht="21" customHeight="1">
      <c r="K66" s="281"/>
    </row>
    <row r="67" ht="21" customHeight="1">
      <c r="K67" s="281"/>
    </row>
    <row r="68" ht="21" customHeight="1">
      <c r="K68" s="281"/>
    </row>
    <row r="69" ht="21" customHeight="1">
      <c r="K69" s="281"/>
    </row>
    <row r="70" ht="21" customHeight="1">
      <c r="K70" s="281"/>
    </row>
    <row r="71" ht="21" customHeight="1">
      <c r="K71" s="281"/>
    </row>
    <row r="72" ht="21" customHeight="1">
      <c r="K72" s="281"/>
    </row>
    <row r="73" ht="16.5">
      <c r="K73" s="281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Q111</cp:lastModifiedBy>
  <cp:lastPrinted>2010-04-26T07:50:02Z</cp:lastPrinted>
  <dcterms:created xsi:type="dcterms:W3CDTF">2002-01-14T09:37:13Z</dcterms:created>
  <dcterms:modified xsi:type="dcterms:W3CDTF">2010-04-26T07:50:03Z</dcterms:modified>
  <cp:category/>
  <cp:version/>
  <cp:contentType/>
  <cp:contentStatus/>
</cp:coreProperties>
</file>