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05" activeTab="0"/>
  </bookViews>
  <sheets>
    <sheet name="融資本年度" sheetId="1" r:id="rId1"/>
    <sheet name="融資累計表 " sheetId="2" r:id="rId2"/>
    <sheet name="歲入本年度" sheetId="3" r:id="rId3"/>
    <sheet name="歲入累計表" sheetId="4" r:id="rId4"/>
    <sheet name="歲出本年度" sheetId="5" r:id="rId5"/>
    <sheet name="歲出累計表" sheetId="6" r:id="rId6"/>
  </sheets>
  <externalReferences>
    <externalReference r:id="rId9"/>
  </externalReferences>
  <definedNames>
    <definedName name="_xlnm.Print_Area" localSheetId="5">'歲出累計表'!$A$1:$S$31</definedName>
    <definedName name="_xlnm.Print_Area" localSheetId="0">'融資本年度'!$A$1:$I$32</definedName>
    <definedName name="_xlnm.Print_Area" localSheetId="1">'融資累計表 '!$A$1:$J$34</definedName>
  </definedNames>
  <calcPr fullCalcOnLoad="1"/>
</workbook>
</file>

<file path=xl/sharedStrings.xml><?xml version="1.0" encoding="utf-8"?>
<sst xmlns="http://schemas.openxmlformats.org/spreadsheetml/2006/main" count="237" uniqueCount="118">
  <si>
    <t>款</t>
  </si>
  <si>
    <t>項</t>
  </si>
  <si>
    <t>目</t>
  </si>
  <si>
    <t>節</t>
  </si>
  <si>
    <t>　</t>
  </si>
  <si>
    <t>　合　　　　計　</t>
  </si>
  <si>
    <r>
      <t>科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</si>
  <si>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</si>
  <si>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</si>
  <si>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</si>
  <si>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</si>
  <si>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經濟部主管</t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</si>
  <si>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</si>
  <si>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</si>
  <si>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分配累計數</t>
  </si>
  <si>
    <t>農業支出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</si>
  <si>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</si>
  <si>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</si>
  <si>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 xml:space="preserve">算
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</si>
  <si>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</si>
  <si>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t>項　　　　　　目</t>
  </si>
  <si>
    <t>已分配尚未執行數</t>
  </si>
  <si>
    <t>單位：新臺幣元</t>
  </si>
  <si>
    <t>單位：新臺幣元</t>
  </si>
  <si>
    <t>單位：新臺幣元</t>
  </si>
  <si>
    <t>單位：新臺幣元</t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</si>
  <si>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</si>
  <si>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</si>
  <si>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數</t>
    </r>
  </si>
  <si>
    <t>科                                      目</t>
  </si>
  <si>
    <t>全       部       計       畫       預       算      數</t>
  </si>
  <si>
    <t>原   預   算   數</t>
  </si>
  <si>
    <t>實  現  數</t>
  </si>
  <si>
    <t>暫付數</t>
  </si>
  <si>
    <t>─本年度部分</t>
  </si>
  <si>
    <t>歲出預算執行表</t>
  </si>
  <si>
    <t>歲出預算</t>
  </si>
  <si>
    <t>執行累計表</t>
  </si>
  <si>
    <t>名　　　　　　稱</t>
  </si>
  <si>
    <r>
      <t xml:space="preserve">    </t>
    </r>
    <r>
      <rPr>
        <b/>
        <sz val="11"/>
        <rFont val="新細明體"/>
        <family val="1"/>
      </rPr>
      <t>國庫署</t>
    </r>
  </si>
  <si>
    <t>公債收入</t>
  </si>
  <si>
    <t>賒借收入</t>
  </si>
  <si>
    <r>
      <t xml:space="preserve">    </t>
    </r>
    <r>
      <rPr>
        <b/>
        <sz val="12"/>
        <rFont val="新細明體"/>
        <family val="1"/>
      </rPr>
      <t>國庫署</t>
    </r>
  </si>
  <si>
    <t>內政部主管</t>
  </si>
  <si>
    <t>下水道管理業務</t>
  </si>
  <si>
    <t>雨水下水道</t>
  </si>
  <si>
    <t>河川排水及事業海
堤改善</t>
  </si>
  <si>
    <t>縣市管河川治理</t>
  </si>
  <si>
    <t>縣市管區域排水
治理</t>
  </si>
  <si>
    <t>縣市管事業海堤
改善</t>
  </si>
  <si>
    <t>農業委員會主管</t>
  </si>
  <si>
    <t>農業發展</t>
  </si>
  <si>
    <t>農田排水</t>
  </si>
  <si>
    <t>水土保持</t>
  </si>
  <si>
    <t>治山防洪</t>
  </si>
  <si>
    <t>執            行            累            計            數</t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</si>
  <si>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</si>
  <si>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</si>
  <si>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t>實   現   數</t>
  </si>
  <si>
    <t>實現累計數</t>
  </si>
  <si>
    <t>預算增減數</t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</si>
  <si>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</si>
  <si>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t>已分配尚
未執行數</t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</si>
  <si>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</si>
  <si>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</si>
  <si>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r>
      <t>執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</si>
  <si>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t>公債及賒借收入</t>
  </si>
  <si>
    <t>地質調查及資料庫建置</t>
  </si>
  <si>
    <t>水土保持發展</t>
  </si>
  <si>
    <t>財產收入</t>
  </si>
  <si>
    <t>水利署及所屬</t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</si>
  <si>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</si>
  <si>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已分配尚未執行數</t>
  </si>
  <si>
    <r>
      <t>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行　數
（含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數）</t>
    </r>
  </si>
  <si>
    <t>水利署及所屬</t>
  </si>
  <si>
    <t>財產售價</t>
  </si>
  <si>
    <t>動產售價</t>
  </si>
  <si>
    <t>營建署及所屬</t>
  </si>
  <si>
    <t>中央地質調查所</t>
  </si>
  <si>
    <t>農業委員會</t>
  </si>
  <si>
    <t>水土保持局</t>
  </si>
  <si>
    <t>環境保護支出</t>
  </si>
  <si>
    <t>歲入預算執行表</t>
  </si>
  <si>
    <t>歲入預算</t>
  </si>
  <si>
    <t>執行累計表</t>
  </si>
  <si>
    <t>融資調度執行表</t>
  </si>
  <si>
    <t>融資調度</t>
  </si>
  <si>
    <t>執行累計表</t>
  </si>
  <si>
    <t>中華民國 97 年 1 月 16 日</t>
  </si>
  <si>
    <t>罰款及賠償收入</t>
  </si>
  <si>
    <t>賠償收入</t>
  </si>
  <si>
    <t>一般賠償收入</t>
  </si>
  <si>
    <t>其他收入</t>
  </si>
  <si>
    <t>雜項收入</t>
  </si>
  <si>
    <t>其他雜項收入</t>
  </si>
  <si>
    <t>其他收入</t>
  </si>
  <si>
    <t>上年度分配數</t>
  </si>
  <si>
    <t>本年度分配數</t>
  </si>
  <si>
    <t>分配累計數</t>
  </si>
  <si>
    <t>上年度執行累計數</t>
  </si>
  <si>
    <t>本年度執行數</t>
  </si>
  <si>
    <t>執行累計數</t>
  </si>
  <si>
    <t>以前年度執行收</t>
  </si>
  <si>
    <t>本年度執行數</t>
  </si>
  <si>
    <t>執行累計數</t>
  </si>
  <si>
    <t>以前年度分配數</t>
  </si>
  <si>
    <t>本年度分配數</t>
  </si>
  <si>
    <t>分配累計數</t>
  </si>
  <si>
    <t>分配累計數</t>
  </si>
  <si>
    <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</si>
  <si>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t>財產收入</t>
  </si>
  <si>
    <t>罰款及賠償收入</t>
  </si>
  <si>
    <r>
      <t>第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新細明體"/>
        <family val="1"/>
      </rPr>
      <t>2 期特別預算半年結算報告</t>
    </r>
  </si>
  <si>
    <t>中央政府易淹水地區水患治理計畫</t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</si>
  <si>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</si>
  <si>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</si>
  <si>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中華民國 99 年 1 月 1 日</t>
  </si>
  <si>
    <t xml:space="preserve">  至 99 年 6 月 30 日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</si>
</sst>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.00;[Red]\-#,##0.00;&quot;_ &quot;"/>
    <numFmt numFmtId="189" formatCode="#,##0.00;[Red]\-#,##0.00;&quot;- &quot;"/>
    <numFmt numFmtId="190" formatCode="_-* #,##0.00_-;\-* #,##0.00_-;_-* &quot;-&quot;_-;_-@_-"/>
    <numFmt numFmtId="191" formatCode="#,##0.00;\-#,##0.00;&quot;- &quot;"/>
  </numFmts>
  <fonts count="3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3"/>
    </font>
    <font>
      <sz val="11"/>
      <name val="Times New Roman"/>
      <family val="1"/>
    </font>
    <font>
      <sz val="12"/>
      <name val="細明體"/>
      <family val="3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b/>
      <u val="single"/>
      <sz val="2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新細明體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標楷體"/>
      <family val="4"/>
    </font>
    <font>
      <b/>
      <sz val="13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86" fontId="11" fillId="0" borderId="0" xfId="0" applyNumberFormat="1" applyFont="1" applyBorder="1" applyAlignment="1">
      <alignment horizontal="right"/>
    </xf>
    <xf numFmtId="186" fontId="16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Border="1" applyAlignment="1" quotePrefix="1">
      <alignment horizontal="center"/>
    </xf>
    <xf numFmtId="186" fontId="20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2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0" fontId="25" fillId="0" borderId="0" xfId="0" applyFont="1" applyAlignment="1">
      <alignment horizontal="centerContinuous"/>
    </xf>
    <xf numFmtId="0" fontId="26" fillId="0" borderId="0" xfId="0" applyFont="1" applyAlignment="1" quotePrefix="1">
      <alignment horizontal="centerContinuous"/>
    </xf>
    <xf numFmtId="0" fontId="24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 quotePrefix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indent="4"/>
    </xf>
    <xf numFmtId="0" fontId="10" fillId="0" borderId="0" xfId="0" applyFont="1" applyBorder="1" applyAlignment="1">
      <alignment/>
    </xf>
    <xf numFmtId="0" fontId="0" fillId="0" borderId="7" xfId="0" applyBorder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left" vertical="top" indent="4"/>
    </xf>
    <xf numFmtId="0" fontId="10" fillId="0" borderId="8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 quotePrefix="1">
      <alignment horizontal="centerContinuous"/>
    </xf>
    <xf numFmtId="0" fontId="10" fillId="0" borderId="4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center" vertical="center" wrapText="1"/>
    </xf>
    <xf numFmtId="189" fontId="31" fillId="0" borderId="6" xfId="0" applyNumberFormat="1" applyFont="1" applyBorder="1" applyAlignment="1">
      <alignment horizontal="right" vertical="top"/>
    </xf>
    <xf numFmtId="189" fontId="33" fillId="0" borderId="6" xfId="0" applyNumberFormat="1" applyFont="1" applyBorder="1" applyAlignment="1">
      <alignment horizontal="right" vertical="top"/>
    </xf>
    <xf numFmtId="189" fontId="33" fillId="0" borderId="0" xfId="0" applyNumberFormat="1" applyFont="1" applyBorder="1" applyAlignment="1">
      <alignment horizontal="right" vertical="top"/>
    </xf>
    <xf numFmtId="189" fontId="12" fillId="0" borderId="6" xfId="0" applyNumberFormat="1" applyFont="1" applyBorder="1" applyAlignment="1">
      <alignment horizontal="right" vertical="top"/>
    </xf>
    <xf numFmtId="189" fontId="12" fillId="0" borderId="0" xfId="0" applyNumberFormat="1" applyFont="1" applyBorder="1" applyAlignment="1">
      <alignment horizontal="right" vertical="top"/>
    </xf>
    <xf numFmtId="189" fontId="12" fillId="0" borderId="7" xfId="0" applyNumberFormat="1" applyFont="1" applyBorder="1" applyAlignment="1">
      <alignment horizontal="right" vertical="top"/>
    </xf>
    <xf numFmtId="189" fontId="12" fillId="0" borderId="11" xfId="0" applyNumberFormat="1" applyFont="1" applyBorder="1" applyAlignment="1">
      <alignment horizontal="right" vertical="top"/>
    </xf>
    <xf numFmtId="189" fontId="31" fillId="0" borderId="6" xfId="0" applyNumberFormat="1" applyFont="1" applyBorder="1" applyAlignment="1">
      <alignment horizontal="right" vertical="center"/>
    </xf>
    <xf numFmtId="189" fontId="31" fillId="0" borderId="12" xfId="0" applyNumberFormat="1" applyFont="1" applyBorder="1" applyAlignment="1">
      <alignment horizontal="right" vertical="center"/>
    </xf>
    <xf numFmtId="189" fontId="31" fillId="0" borderId="13" xfId="0" applyNumberFormat="1" applyFont="1" applyBorder="1" applyAlignment="1">
      <alignment horizontal="right" vertical="center"/>
    </xf>
    <xf numFmtId="0" fontId="30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4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indent="3"/>
    </xf>
    <xf numFmtId="189" fontId="33" fillId="0" borderId="6" xfId="0" applyNumberFormat="1" applyFont="1" applyBorder="1" applyAlignment="1">
      <alignment horizontal="right" vertical="center"/>
    </xf>
    <xf numFmtId="189" fontId="33" fillId="0" borderId="13" xfId="0" applyNumberFormat="1" applyFont="1" applyBorder="1" applyAlignment="1">
      <alignment horizontal="right" vertical="center"/>
    </xf>
    <xf numFmtId="0" fontId="30" fillId="0" borderId="6" xfId="0" applyFont="1" applyBorder="1" applyAlignment="1">
      <alignment horizontal="left" vertical="center"/>
    </xf>
    <xf numFmtId="189" fontId="33" fillId="0" borderId="0" xfId="0" applyNumberFormat="1" applyFont="1" applyBorder="1" applyAlignment="1">
      <alignment horizontal="right" vertical="center"/>
    </xf>
    <xf numFmtId="0" fontId="36" fillId="0" borderId="6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189" fontId="33" fillId="0" borderId="7" xfId="0" applyNumberFormat="1" applyFont="1" applyBorder="1" applyAlignment="1">
      <alignment horizontal="right" vertical="center"/>
    </xf>
    <xf numFmtId="189" fontId="33" fillId="0" borderId="11" xfId="0" applyNumberFormat="1" applyFont="1" applyBorder="1" applyAlignment="1">
      <alignment horizontal="right" vertical="center"/>
    </xf>
    <xf numFmtId="0" fontId="38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indent="3"/>
    </xf>
    <xf numFmtId="189" fontId="33" fillId="0" borderId="12" xfId="0" applyNumberFormat="1" applyFont="1" applyBorder="1" applyAlignment="1">
      <alignment horizontal="right" vertical="center"/>
    </xf>
    <xf numFmtId="0" fontId="35" fillId="0" borderId="6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189" fontId="31" fillId="0" borderId="14" xfId="0" applyNumberFormat="1" applyFont="1" applyBorder="1" applyAlignment="1">
      <alignment horizontal="right" vertical="center"/>
    </xf>
    <xf numFmtId="189" fontId="31" fillId="0" borderId="7" xfId="0" applyNumberFormat="1" applyFont="1" applyBorder="1" applyAlignment="1">
      <alignment horizontal="right" vertical="center"/>
    </xf>
    <xf numFmtId="189" fontId="31" fillId="0" borderId="15" xfId="0" applyNumberFormat="1" applyFont="1" applyBorder="1" applyAlignment="1">
      <alignment horizontal="right" vertical="center"/>
    </xf>
    <xf numFmtId="0" fontId="32" fillId="0" borderId="6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24" fillId="0" borderId="6" xfId="0" applyFont="1" applyFill="1" applyBorder="1" applyAlignment="1">
      <alignment horizontal="left" vertical="top"/>
    </xf>
    <xf numFmtId="189" fontId="31" fillId="0" borderId="6" xfId="0" applyNumberFormat="1" applyFont="1" applyFill="1" applyBorder="1" applyAlignment="1">
      <alignment horizontal="right" vertical="top"/>
    </xf>
    <xf numFmtId="189" fontId="31" fillId="0" borderId="12" xfId="0" applyNumberFormat="1" applyFont="1" applyFill="1" applyBorder="1" applyAlignment="1">
      <alignment horizontal="right" vertical="top"/>
    </xf>
    <xf numFmtId="189" fontId="31" fillId="0" borderId="13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/>
    </xf>
    <xf numFmtId="0" fontId="37" fillId="0" borderId="6" xfId="0" applyFont="1" applyFill="1" applyBorder="1" applyAlignment="1">
      <alignment horizontal="left" vertical="top" indent="2"/>
    </xf>
    <xf numFmtId="0" fontId="10" fillId="0" borderId="6" xfId="0" applyFont="1" applyFill="1" applyBorder="1" applyAlignment="1">
      <alignment horizontal="left" vertical="top" wrapText="1" indent="3"/>
    </xf>
    <xf numFmtId="189" fontId="33" fillId="0" borderId="6" xfId="0" applyNumberFormat="1" applyFont="1" applyFill="1" applyBorder="1" applyAlignment="1">
      <alignment horizontal="right" vertical="top"/>
    </xf>
    <xf numFmtId="189" fontId="33" fillId="0" borderId="12" xfId="0" applyNumberFormat="1" applyFont="1" applyFill="1" applyBorder="1" applyAlignment="1">
      <alignment horizontal="right" vertical="top"/>
    </xf>
    <xf numFmtId="189" fontId="33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10" fillId="0" borderId="6" xfId="0" applyFont="1" applyFill="1" applyBorder="1" applyAlignment="1">
      <alignment horizontal="left" vertical="top" indent="3"/>
    </xf>
    <xf numFmtId="0" fontId="10" fillId="0" borderId="6" xfId="0" applyFont="1" applyFill="1" applyBorder="1" applyAlignment="1">
      <alignment horizontal="left" vertical="top" indent="4"/>
    </xf>
    <xf numFmtId="0" fontId="24" fillId="0" borderId="6" xfId="0" applyFont="1" applyBorder="1" applyAlignment="1" quotePrefix="1">
      <alignment horizontal="center" vertical="center"/>
    </xf>
    <xf numFmtId="189" fontId="31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10" fillId="0" borderId="0" xfId="0" applyFont="1" applyFill="1" applyAlignment="1" quotePrefix="1">
      <alignment horizontal="centerContinuous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0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0" fillId="0" borderId="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10" fillId="0" borderId="8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 quotePrefix="1">
      <alignment horizontal="center" vertical="center"/>
    </xf>
    <xf numFmtId="0" fontId="10" fillId="0" borderId="4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 wrapText="1"/>
    </xf>
    <xf numFmtId="0" fontId="10" fillId="0" borderId="4" xfId="0" applyFont="1" applyFill="1" applyBorder="1" applyAlignment="1">
      <alignment horizontal="distributed" vertical="center" wrapText="1"/>
    </xf>
    <xf numFmtId="0" fontId="3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24" fillId="0" borderId="6" xfId="0" applyFont="1" applyFill="1" applyBorder="1" applyAlignment="1" quotePrefix="1">
      <alignment horizontal="center" vertical="center"/>
    </xf>
    <xf numFmtId="189" fontId="31" fillId="0" borderId="6" xfId="0" applyNumberFormat="1" applyFont="1" applyFill="1" applyBorder="1" applyAlignment="1">
      <alignment horizontal="right" vertical="center"/>
    </xf>
    <xf numFmtId="189" fontId="31" fillId="0" borderId="12" xfId="0" applyNumberFormat="1" applyFont="1" applyFill="1" applyBorder="1" applyAlignment="1">
      <alignment horizontal="right" vertical="center"/>
    </xf>
    <xf numFmtId="189" fontId="31" fillId="0" borderId="13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24" fillId="0" borderId="6" xfId="0" applyFont="1" applyFill="1" applyBorder="1" applyAlignment="1">
      <alignment horizontal="left" vertical="top" inden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86" fontId="11" fillId="0" borderId="0" xfId="0" applyNumberFormat="1" applyFont="1" applyFill="1" applyBorder="1" applyAlignment="1">
      <alignment horizontal="right"/>
    </xf>
    <xf numFmtId="186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 quotePrefix="1">
      <alignment horizontal="centerContinuous"/>
    </xf>
    <xf numFmtId="0" fontId="24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 quotePrefix="1">
      <alignment horizontal="centerContinuous" vertical="center"/>
    </xf>
    <xf numFmtId="0" fontId="10" fillId="0" borderId="16" xfId="0" applyFont="1" applyFill="1" applyBorder="1" applyAlignment="1">
      <alignment horizontal="distributed" vertical="center"/>
    </xf>
    <xf numFmtId="186" fontId="11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49" fontId="24" fillId="0" borderId="6" xfId="0" applyNumberFormat="1" applyFont="1" applyBorder="1" applyAlignment="1">
      <alignment horizontal="left" vertical="top" indent="1"/>
    </xf>
    <xf numFmtId="49" fontId="10" fillId="0" borderId="6" xfId="0" applyNumberFormat="1" applyFont="1" applyBorder="1" applyAlignment="1">
      <alignment horizontal="left" vertical="top" indent="3"/>
    </xf>
    <xf numFmtId="49" fontId="10" fillId="0" borderId="6" xfId="0" applyNumberFormat="1" applyFont="1" applyBorder="1" applyAlignment="1">
      <alignment horizontal="left" vertical="top" indent="4"/>
    </xf>
    <xf numFmtId="49" fontId="24" fillId="0" borderId="6" xfId="0" applyNumberFormat="1" applyFont="1" applyBorder="1" applyAlignment="1">
      <alignment vertical="top"/>
    </xf>
    <xf numFmtId="0" fontId="18" fillId="0" borderId="0" xfId="0" applyFont="1" applyAlignment="1">
      <alignment/>
    </xf>
    <xf numFmtId="189" fontId="33" fillId="2" borderId="6" xfId="0" applyNumberFormat="1" applyFont="1" applyFill="1" applyBorder="1" applyAlignment="1">
      <alignment horizontal="right" vertical="top"/>
    </xf>
    <xf numFmtId="189" fontId="31" fillId="3" borderId="6" xfId="0" applyNumberFormat="1" applyFont="1" applyFill="1" applyBorder="1" applyAlignment="1">
      <alignment horizontal="right" vertical="center"/>
    </xf>
    <xf numFmtId="189" fontId="31" fillId="3" borderId="6" xfId="0" applyNumberFormat="1" applyFont="1" applyFill="1" applyBorder="1" applyAlignment="1">
      <alignment horizontal="right" vertical="top"/>
    </xf>
    <xf numFmtId="189" fontId="33" fillId="3" borderId="6" xfId="0" applyNumberFormat="1" applyFont="1" applyFill="1" applyBorder="1" applyAlignment="1">
      <alignment horizontal="right" vertical="top"/>
    </xf>
    <xf numFmtId="0" fontId="10" fillId="3" borderId="17" xfId="0" applyFont="1" applyFill="1" applyBorder="1" applyAlignment="1" quotePrefix="1">
      <alignment horizontal="distributed" vertical="center"/>
    </xf>
    <xf numFmtId="0" fontId="10" fillId="3" borderId="2" xfId="0" applyFont="1" applyFill="1" applyBorder="1" applyAlignment="1">
      <alignment horizontal="distributed" vertical="center"/>
    </xf>
    <xf numFmtId="0" fontId="17" fillId="3" borderId="2" xfId="0" applyFont="1" applyFill="1" applyBorder="1" applyAlignment="1">
      <alignment horizontal="centerContinuous" vertical="center"/>
    </xf>
    <xf numFmtId="0" fontId="10" fillId="3" borderId="17" xfId="0" applyFont="1" applyFill="1" applyBorder="1" applyAlignment="1" quotePrefix="1">
      <alignment horizontal="center" vertical="center"/>
    </xf>
    <xf numFmtId="189" fontId="33" fillId="2" borderId="6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10" fillId="0" borderId="6" xfId="0" applyFont="1" applyFill="1" applyBorder="1" applyAlignment="1">
      <alignment horizontal="left" vertical="top" wrapText="1" indent="4"/>
    </xf>
    <xf numFmtId="0" fontId="30" fillId="0" borderId="7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left" vertical="top" indent="4"/>
    </xf>
    <xf numFmtId="189" fontId="33" fillId="0" borderId="7" xfId="0" applyNumberFormat="1" applyFont="1" applyFill="1" applyBorder="1" applyAlignment="1">
      <alignment horizontal="right" vertical="top"/>
    </xf>
    <xf numFmtId="189" fontId="33" fillId="0" borderId="14" xfId="0" applyNumberFormat="1" applyFont="1" applyFill="1" applyBorder="1" applyAlignment="1">
      <alignment horizontal="right" vertical="top"/>
    </xf>
    <xf numFmtId="189" fontId="33" fillId="0" borderId="11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89" fontId="31" fillId="0" borderId="0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0" fillId="0" borderId="2" xfId="0" applyFont="1" applyBorder="1" applyAlignment="1" quotePrefix="1">
      <alignment horizontal="distributed" vertical="center"/>
    </xf>
    <xf numFmtId="0" fontId="10" fillId="0" borderId="17" xfId="0" applyFont="1" applyBorder="1" applyAlignment="1" quotePrefix="1">
      <alignment horizontal="distributed" vertical="center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 wrapText="1"/>
    </xf>
    <xf numFmtId="0" fontId="10" fillId="0" borderId="2" xfId="0" applyFont="1" applyFill="1" applyBorder="1" applyAlignment="1" quotePrefix="1">
      <alignment horizontal="distributed" vertical="center"/>
    </xf>
    <xf numFmtId="0" fontId="10" fillId="0" borderId="17" xfId="0" applyFont="1" applyFill="1" applyBorder="1" applyAlignment="1" quotePrefix="1">
      <alignment horizontal="distributed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Border="1" applyAlignment="1" quotePrefix="1">
      <alignment horizontal="center" vertical="center"/>
    </xf>
    <xf numFmtId="0" fontId="0" fillId="0" borderId="17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7" fillId="0" borderId="1" xfId="0" applyFont="1" applyBorder="1" applyAlignment="1">
      <alignment horizontal="left" wrapText="1"/>
    </xf>
    <xf numFmtId="0" fontId="0" fillId="0" borderId="2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10" fillId="0" borderId="8" xfId="0" applyFont="1" applyBorder="1" applyAlignment="1" quotePrefix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91" fontId="31" fillId="0" borderId="13" xfId="0" applyNumberFormat="1" applyFont="1" applyBorder="1" applyAlignment="1">
      <alignment horizontal="right" vertical="center"/>
    </xf>
    <xf numFmtId="191" fontId="31" fillId="0" borderId="0" xfId="0" applyNumberFormat="1" applyFont="1" applyBorder="1" applyAlignment="1">
      <alignment horizontal="right" vertical="top"/>
    </xf>
    <xf numFmtId="191" fontId="31" fillId="0" borderId="13" xfId="0" applyNumberFormat="1" applyFont="1" applyBorder="1" applyAlignment="1">
      <alignment horizontal="right" vertical="top"/>
    </xf>
    <xf numFmtId="191" fontId="33" fillId="0" borderId="0" xfId="0" applyNumberFormat="1" applyFont="1" applyBorder="1" applyAlignment="1">
      <alignment horizontal="right" vertical="top"/>
    </xf>
    <xf numFmtId="191" fontId="33" fillId="0" borderId="13" xfId="0" applyNumberFormat="1" applyFont="1" applyBorder="1" applyAlignment="1">
      <alignment horizontal="right" vertical="top"/>
    </xf>
    <xf numFmtId="191" fontId="31" fillId="0" borderId="0" xfId="0" applyNumberFormat="1" applyFont="1" applyFill="1" applyBorder="1" applyAlignment="1">
      <alignment horizontal="right" vertical="top"/>
    </xf>
    <xf numFmtId="191" fontId="33" fillId="0" borderId="13" xfId="0" applyNumberFormat="1" applyFont="1" applyFill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1238250</xdr:colOff>
      <xdr:row>2</xdr:row>
      <xdr:rowOff>66675</xdr:rowOff>
    </xdr:from>
    <xdr:to>
      <xdr:col>19</xdr:col>
      <xdr:colOff>0</xdr:colOff>
      <xdr:row>2</xdr:row>
      <xdr:rowOff>304800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630150" y="7239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18</xdr:col>
      <xdr:colOff>1238250</xdr:colOff>
      <xdr:row>2</xdr:row>
      <xdr:rowOff>66675</xdr:rowOff>
    </xdr:from>
    <xdr:to>
      <xdr:col>19</xdr:col>
      <xdr:colOff>0</xdr:colOff>
      <xdr:row>2</xdr:row>
      <xdr:rowOff>304800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630150" y="7239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521;&#23159;\&#20854;&#20182;\&#32317;&#27770;&#31639;\&#26131;&#28153;&#27700;&#22320;&#21312;&#27700;&#24739;&#27835;&#29702;&#35336;&#30059;\&#26131;&#28153;&#27700;&#31532;2&#26399;\&#24180;&#24230;&#26371;&#35336;&#22577;&#21578;\&#26371;&#35336;&#22577;&#21578;&#65343;&#26131;&#28153;&#27700;&#22320;&#21312;&#27700;&#24739;&#27835;&#29702;&#35336;&#30059;&#31532;2%20&#26399;&#29305;&#21029;&#38928;&#31639;97&#24180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融資本年度"/>
      <sheetName val="融資累計表 "/>
      <sheetName val="歲入本年度"/>
      <sheetName val="歲入累計表"/>
      <sheetName val="歲出本年度"/>
      <sheetName val="歲出累計表"/>
      <sheetName val="平衡表"/>
      <sheetName val="平衡表 (營建)"/>
      <sheetName val="平衡表 (水利)"/>
      <sheetName val="平衡表 (地質)"/>
      <sheetName val="平衡表 (農委)"/>
      <sheetName val="平衡表 (水保)"/>
    </sheetNames>
    <sheetDataSet>
      <sheetData sheetId="2">
        <row r="10">
          <cell r="L10">
            <v>303820</v>
          </cell>
        </row>
        <row r="13">
          <cell r="L13">
            <v>4860</v>
          </cell>
        </row>
        <row r="17">
          <cell r="L17">
            <v>15661082</v>
          </cell>
        </row>
      </sheetData>
      <sheetData sheetId="4">
        <row r="11">
          <cell r="I11">
            <v>1023300000</v>
          </cell>
        </row>
        <row r="16">
          <cell r="I16">
            <v>589950000</v>
          </cell>
        </row>
        <row r="17">
          <cell r="I17">
            <v>3594492000</v>
          </cell>
        </row>
        <row r="18">
          <cell r="I18">
            <v>5800000</v>
          </cell>
        </row>
        <row r="21">
          <cell r="I21">
            <v>104100000</v>
          </cell>
        </row>
        <row r="26">
          <cell r="I26">
            <v>370000000</v>
          </cell>
        </row>
        <row r="30">
          <cell r="I30">
            <v>1400000000</v>
          </cell>
        </row>
        <row r="31">
          <cell r="I31">
            <v>2600000000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="75" zoomScaleNormal="75" zoomScaleSheetLayoutView="100" workbookViewId="0" topLeftCell="A1">
      <selection activeCell="E23" sqref="E23"/>
    </sheetView>
  </sheetViews>
  <sheetFormatPr defaultColWidth="9.00390625" defaultRowHeight="15.75"/>
  <cols>
    <col min="1" max="1" width="25.125" style="0" customWidth="1"/>
    <col min="2" max="4" width="19.25390625" style="0" customWidth="1"/>
    <col min="5" max="8" width="16.50390625" style="0" customWidth="1"/>
    <col min="9" max="9" width="16.50390625" style="22" customWidth="1"/>
  </cols>
  <sheetData>
    <row r="1" spans="1:9" ht="24.75" customHeight="1">
      <c r="A1" s="6"/>
      <c r="B1" s="2"/>
      <c r="C1" s="2"/>
      <c r="D1" s="31" t="s">
        <v>113</v>
      </c>
      <c r="E1" s="194" t="s">
        <v>112</v>
      </c>
      <c r="F1" s="32"/>
      <c r="G1" s="3"/>
      <c r="H1" s="2"/>
      <c r="I1" s="4"/>
    </row>
    <row r="2" spans="1:9" ht="24.75" customHeight="1">
      <c r="A2" s="8"/>
      <c r="B2" s="2"/>
      <c r="C2" s="2"/>
      <c r="D2" s="33" t="s">
        <v>85</v>
      </c>
      <c r="E2" s="34" t="s">
        <v>34</v>
      </c>
      <c r="F2" s="34"/>
      <c r="G2" s="2"/>
      <c r="H2" s="2"/>
      <c r="I2" s="4"/>
    </row>
    <row r="3" spans="1:9" s="12" customFormat="1" ht="24.75" customHeight="1" thickBot="1">
      <c r="A3" s="10"/>
      <c r="B3" s="9"/>
      <c r="C3" s="9"/>
      <c r="D3" s="11" t="s">
        <v>116</v>
      </c>
      <c r="E3" s="57" t="s">
        <v>117</v>
      </c>
      <c r="F3" s="36"/>
      <c r="G3" s="9"/>
      <c r="H3" s="9"/>
      <c r="I3" s="46" t="s">
        <v>23</v>
      </c>
    </row>
    <row r="4" spans="1:9" s="17" customFormat="1" ht="24.75" customHeight="1">
      <c r="A4" s="227" t="s">
        <v>20</v>
      </c>
      <c r="B4" s="67" t="s">
        <v>57</v>
      </c>
      <c r="C4" s="68"/>
      <c r="D4" s="68"/>
      <c r="E4" s="58" t="s">
        <v>56</v>
      </c>
      <c r="F4" s="68"/>
      <c r="G4" s="69"/>
      <c r="H4" s="229" t="s">
        <v>58</v>
      </c>
      <c r="I4" s="215" t="s">
        <v>62</v>
      </c>
    </row>
    <row r="5" spans="1:9" s="17" customFormat="1" ht="38.25" customHeight="1">
      <c r="A5" s="228"/>
      <c r="B5" s="70" t="s">
        <v>8</v>
      </c>
      <c r="C5" s="71" t="s">
        <v>26</v>
      </c>
      <c r="D5" s="72" t="s">
        <v>9</v>
      </c>
      <c r="E5" s="76" t="s">
        <v>27</v>
      </c>
      <c r="F5" s="75" t="s">
        <v>64</v>
      </c>
      <c r="G5" s="72" t="s">
        <v>16</v>
      </c>
      <c r="H5" s="230"/>
      <c r="I5" s="216"/>
    </row>
    <row r="6" spans="1:9" s="89" customFormat="1" ht="24" customHeight="1">
      <c r="A6" s="125" t="s">
        <v>5</v>
      </c>
      <c r="B6" s="85">
        <f aca="true" t="shared" si="0" ref="B6:I6">B7</f>
        <v>44500000000</v>
      </c>
      <c r="C6" s="85">
        <f t="shared" si="0"/>
        <v>0</v>
      </c>
      <c r="D6" s="85">
        <f t="shared" si="0"/>
        <v>44500000000</v>
      </c>
      <c r="E6" s="84">
        <f t="shared" si="0"/>
        <v>16349123000</v>
      </c>
      <c r="F6" s="85">
        <f t="shared" si="0"/>
        <v>13150877000</v>
      </c>
      <c r="G6" s="85">
        <f t="shared" si="0"/>
        <v>29500000000</v>
      </c>
      <c r="H6" s="85">
        <f t="shared" si="0"/>
        <v>7402694534</v>
      </c>
      <c r="I6" s="86">
        <f t="shared" si="0"/>
        <v>22097305466</v>
      </c>
    </row>
    <row r="7" spans="1:9" s="90" customFormat="1" ht="22.5" customHeight="1">
      <c r="A7" s="102" t="s">
        <v>66</v>
      </c>
      <c r="B7" s="85">
        <f aca="true" t="shared" si="1" ref="B7:I7">B8</f>
        <v>44500000000</v>
      </c>
      <c r="C7" s="85">
        <f t="shared" si="1"/>
        <v>0</v>
      </c>
      <c r="D7" s="85">
        <f t="shared" si="1"/>
        <v>44500000000</v>
      </c>
      <c r="E7" s="84">
        <f t="shared" si="1"/>
        <v>16349123000</v>
      </c>
      <c r="F7" s="85">
        <f t="shared" si="1"/>
        <v>13150877000</v>
      </c>
      <c r="G7" s="85">
        <f t="shared" si="1"/>
        <v>29500000000</v>
      </c>
      <c r="H7" s="85">
        <f t="shared" si="1"/>
        <v>7402694534</v>
      </c>
      <c r="I7" s="86">
        <f t="shared" si="1"/>
        <v>22097305466</v>
      </c>
    </row>
    <row r="8" spans="1:9" s="90" customFormat="1" ht="22.5" customHeight="1">
      <c r="A8" s="98" t="s">
        <v>42</v>
      </c>
      <c r="B8" s="85">
        <f>B9+B10</f>
        <v>44500000000</v>
      </c>
      <c r="C8" s="85">
        <f aca="true" t="shared" si="2" ref="C8:I8">C9+C10</f>
        <v>0</v>
      </c>
      <c r="D8" s="85">
        <f t="shared" si="2"/>
        <v>44500000000</v>
      </c>
      <c r="E8" s="84">
        <f t="shared" si="2"/>
        <v>16349123000</v>
      </c>
      <c r="F8" s="85">
        <f t="shared" si="2"/>
        <v>13150877000</v>
      </c>
      <c r="G8" s="85">
        <f t="shared" si="2"/>
        <v>29500000000</v>
      </c>
      <c r="H8" s="85">
        <f t="shared" si="2"/>
        <v>7402694534</v>
      </c>
      <c r="I8" s="86">
        <f t="shared" si="2"/>
        <v>22097305466</v>
      </c>
    </row>
    <row r="9" spans="1:9" s="90" customFormat="1" ht="22.5" customHeight="1">
      <c r="A9" s="103" t="s">
        <v>40</v>
      </c>
      <c r="B9" s="104">
        <v>10000000000</v>
      </c>
      <c r="C9" s="104">
        <v>0</v>
      </c>
      <c r="D9" s="104">
        <f>B9+C9</f>
        <v>10000000000</v>
      </c>
      <c r="E9" s="93">
        <v>5000000000</v>
      </c>
      <c r="F9" s="104">
        <v>5000000000</v>
      </c>
      <c r="G9" s="104">
        <f>E9+F9</f>
        <v>10000000000</v>
      </c>
      <c r="H9" s="104">
        <v>7402694534</v>
      </c>
      <c r="I9" s="94">
        <f>G9-H9</f>
        <v>2597305466</v>
      </c>
    </row>
    <row r="10" spans="1:9" s="90" customFormat="1" ht="22.5" customHeight="1">
      <c r="A10" s="103" t="s">
        <v>41</v>
      </c>
      <c r="B10" s="104">
        <v>34500000000</v>
      </c>
      <c r="C10" s="104">
        <v>0</v>
      </c>
      <c r="D10" s="104">
        <f>B10+C10</f>
        <v>34500000000</v>
      </c>
      <c r="E10" s="93">
        <v>11349123000</v>
      </c>
      <c r="F10" s="104">
        <v>8150877000</v>
      </c>
      <c r="G10" s="104">
        <f>E10+F10</f>
        <v>19500000000</v>
      </c>
      <c r="H10" s="104">
        <v>0</v>
      </c>
      <c r="I10" s="94">
        <f>G10-H10</f>
        <v>19500000000</v>
      </c>
    </row>
    <row r="11" spans="1:9" s="90" customFormat="1" ht="21.75" customHeight="1">
      <c r="A11" s="91"/>
      <c r="B11" s="85"/>
      <c r="C11" s="104"/>
      <c r="D11" s="85"/>
      <c r="E11" s="84"/>
      <c r="F11" s="104"/>
      <c r="G11" s="85"/>
      <c r="H11" s="85"/>
      <c r="I11" s="86"/>
    </row>
    <row r="12" spans="1:9" s="90" customFormat="1" ht="21.75" customHeight="1">
      <c r="A12" s="105"/>
      <c r="B12" s="104"/>
      <c r="C12" s="104"/>
      <c r="D12" s="104"/>
      <c r="E12" s="93"/>
      <c r="F12" s="104"/>
      <c r="G12" s="104"/>
      <c r="H12" s="104"/>
      <c r="I12" s="94"/>
    </row>
    <row r="13" spans="1:9" s="90" customFormat="1" ht="21.75" customHeight="1">
      <c r="A13" s="105"/>
      <c r="B13" s="104"/>
      <c r="C13" s="104"/>
      <c r="D13" s="104"/>
      <c r="E13" s="93"/>
      <c r="F13" s="104"/>
      <c r="G13" s="104"/>
      <c r="H13" s="104"/>
      <c r="I13" s="94"/>
    </row>
    <row r="14" spans="1:9" s="90" customFormat="1" ht="21.75" customHeight="1">
      <c r="A14" s="106"/>
      <c r="B14" s="104"/>
      <c r="C14" s="104"/>
      <c r="D14" s="104"/>
      <c r="E14" s="93"/>
      <c r="F14" s="104"/>
      <c r="G14" s="104"/>
      <c r="H14" s="104"/>
      <c r="I14" s="94"/>
    </row>
    <row r="15" spans="1:9" s="90" customFormat="1" ht="21.75" customHeight="1">
      <c r="A15" s="105"/>
      <c r="B15" s="104"/>
      <c r="C15" s="104"/>
      <c r="D15" s="104"/>
      <c r="E15" s="93"/>
      <c r="F15" s="104"/>
      <c r="G15" s="104"/>
      <c r="H15" s="104"/>
      <c r="I15" s="94"/>
    </row>
    <row r="16" spans="1:9" s="90" customFormat="1" ht="21.75" customHeight="1">
      <c r="A16" s="98"/>
      <c r="B16" s="85"/>
      <c r="C16" s="85"/>
      <c r="D16" s="85"/>
      <c r="E16" s="84"/>
      <c r="F16" s="85"/>
      <c r="G16" s="85"/>
      <c r="H16" s="85"/>
      <c r="I16" s="86"/>
    </row>
    <row r="17" spans="1:9" s="90" customFormat="1" ht="21.75" customHeight="1">
      <c r="A17" s="91"/>
      <c r="B17" s="85"/>
      <c r="C17" s="85"/>
      <c r="D17" s="85"/>
      <c r="E17" s="84"/>
      <c r="F17" s="85"/>
      <c r="G17" s="85"/>
      <c r="H17" s="85"/>
      <c r="I17" s="86"/>
    </row>
    <row r="18" spans="1:9" s="90" customFormat="1" ht="21.75" customHeight="1">
      <c r="A18" s="105"/>
      <c r="B18" s="104"/>
      <c r="C18" s="104"/>
      <c r="D18" s="104"/>
      <c r="E18" s="93"/>
      <c r="F18" s="104"/>
      <c r="G18" s="104"/>
      <c r="H18" s="104"/>
      <c r="I18" s="94"/>
    </row>
    <row r="19" spans="1:9" s="90" customFormat="1" ht="21.75" customHeight="1">
      <c r="A19" s="105"/>
      <c r="B19" s="104"/>
      <c r="C19" s="104"/>
      <c r="D19" s="104"/>
      <c r="E19" s="93"/>
      <c r="F19" s="104"/>
      <c r="G19" s="104"/>
      <c r="H19" s="104"/>
      <c r="I19" s="94"/>
    </row>
    <row r="20" spans="1:9" s="90" customFormat="1" ht="21.75" customHeight="1">
      <c r="A20" s="105"/>
      <c r="B20" s="104"/>
      <c r="C20" s="104"/>
      <c r="D20" s="104"/>
      <c r="E20" s="93"/>
      <c r="F20" s="104"/>
      <c r="G20" s="104"/>
      <c r="H20" s="104"/>
      <c r="I20" s="94"/>
    </row>
    <row r="21" spans="1:9" s="90" customFormat="1" ht="21.75" customHeight="1">
      <c r="A21" s="98"/>
      <c r="B21" s="85"/>
      <c r="C21" s="85"/>
      <c r="D21" s="85"/>
      <c r="E21" s="84"/>
      <c r="F21" s="85"/>
      <c r="G21" s="85"/>
      <c r="H21" s="85"/>
      <c r="I21" s="86"/>
    </row>
    <row r="22" spans="1:9" s="90" customFormat="1" ht="21.75" customHeight="1">
      <c r="A22" s="91"/>
      <c r="B22" s="85"/>
      <c r="C22" s="85"/>
      <c r="D22" s="85"/>
      <c r="E22" s="84"/>
      <c r="F22" s="85"/>
      <c r="G22" s="85"/>
      <c r="H22" s="85"/>
      <c r="I22" s="86"/>
    </row>
    <row r="23" spans="1:9" s="90" customFormat="1" ht="21.75" customHeight="1">
      <c r="A23" s="105"/>
      <c r="B23" s="104"/>
      <c r="C23" s="104"/>
      <c r="D23" s="104"/>
      <c r="E23" s="93"/>
      <c r="F23" s="104"/>
      <c r="G23" s="104"/>
      <c r="H23" s="104"/>
      <c r="I23" s="94"/>
    </row>
    <row r="24" spans="1:9" s="90" customFormat="1" ht="21.75" customHeight="1">
      <c r="A24" s="105"/>
      <c r="B24" s="104"/>
      <c r="C24" s="104"/>
      <c r="D24" s="104"/>
      <c r="E24" s="93"/>
      <c r="F24" s="104"/>
      <c r="G24" s="104"/>
      <c r="H24" s="104"/>
      <c r="I24" s="94"/>
    </row>
    <row r="25" spans="1:9" s="90" customFormat="1" ht="21.75" customHeight="1">
      <c r="A25" s="98"/>
      <c r="B25" s="85"/>
      <c r="C25" s="85"/>
      <c r="D25" s="85"/>
      <c r="E25" s="84"/>
      <c r="F25" s="85"/>
      <c r="G25" s="85"/>
      <c r="H25" s="85"/>
      <c r="I25" s="86"/>
    </row>
    <row r="26" spans="1:9" s="90" customFormat="1" ht="21.75" customHeight="1">
      <c r="A26" s="98"/>
      <c r="B26" s="85"/>
      <c r="C26" s="85"/>
      <c r="D26" s="85"/>
      <c r="E26" s="84"/>
      <c r="F26" s="85"/>
      <c r="G26" s="85"/>
      <c r="H26" s="85"/>
      <c r="I26" s="86"/>
    </row>
    <row r="27" spans="1:9" s="90" customFormat="1" ht="21.75" customHeight="1">
      <c r="A27" s="98"/>
      <c r="B27" s="85"/>
      <c r="C27" s="85"/>
      <c r="D27" s="85"/>
      <c r="E27" s="84"/>
      <c r="F27" s="85"/>
      <c r="G27" s="85"/>
      <c r="H27" s="85"/>
      <c r="I27" s="86"/>
    </row>
    <row r="28" spans="1:9" s="90" customFormat="1" ht="21.75" customHeight="1">
      <c r="A28" s="98"/>
      <c r="B28" s="85"/>
      <c r="C28" s="85"/>
      <c r="D28" s="85"/>
      <c r="E28" s="84"/>
      <c r="F28" s="85"/>
      <c r="G28" s="85"/>
      <c r="H28" s="85"/>
      <c r="I28" s="86"/>
    </row>
    <row r="29" spans="1:9" s="90" customFormat="1" ht="21.75" customHeight="1">
      <c r="A29" s="98"/>
      <c r="B29" s="85"/>
      <c r="C29" s="85"/>
      <c r="D29" s="85"/>
      <c r="E29" s="84"/>
      <c r="F29" s="85"/>
      <c r="G29" s="85"/>
      <c r="H29" s="85"/>
      <c r="I29" s="86"/>
    </row>
    <row r="30" spans="1:9" s="90" customFormat="1" ht="21.75" customHeight="1">
      <c r="A30" s="98"/>
      <c r="B30" s="85"/>
      <c r="C30" s="85"/>
      <c r="D30" s="85"/>
      <c r="E30" s="84"/>
      <c r="F30" s="85"/>
      <c r="G30" s="85"/>
      <c r="H30" s="85"/>
      <c r="I30" s="86"/>
    </row>
    <row r="31" spans="1:9" s="90" customFormat="1" ht="21.75" customHeight="1">
      <c r="A31" s="98"/>
      <c r="B31" s="85"/>
      <c r="C31" s="85"/>
      <c r="D31" s="85"/>
      <c r="E31" s="84"/>
      <c r="F31" s="85"/>
      <c r="G31" s="85"/>
      <c r="H31" s="85"/>
      <c r="I31" s="86"/>
    </row>
    <row r="32" spans="1:9" s="90" customFormat="1" ht="36.75" customHeight="1" thickBot="1">
      <c r="A32" s="99"/>
      <c r="B32" s="107"/>
      <c r="C32" s="107"/>
      <c r="D32" s="107"/>
      <c r="E32" s="108"/>
      <c r="F32" s="107"/>
      <c r="G32" s="107"/>
      <c r="H32" s="107"/>
      <c r="I32" s="109"/>
    </row>
    <row r="33" spans="1:9" ht="18.75" customHeight="1">
      <c r="A33" s="39"/>
      <c r="B33" s="40"/>
      <c r="C33" s="40"/>
      <c r="D33" s="40"/>
      <c r="E33" s="40"/>
      <c r="F33" s="40"/>
      <c r="G33" s="40"/>
      <c r="H33" s="40"/>
      <c r="I33" s="40"/>
    </row>
    <row r="34" spans="1:9" ht="18.75" customHeight="1">
      <c r="A34" s="24"/>
      <c r="B34" s="25"/>
      <c r="C34" s="25"/>
      <c r="D34" s="25"/>
      <c r="E34" s="25"/>
      <c r="F34" s="25"/>
      <c r="G34" s="26"/>
      <c r="H34" s="26"/>
      <c r="I34" s="26"/>
    </row>
    <row r="35" ht="19.5" customHeight="1"/>
  </sheetData>
  <mergeCells count="3">
    <mergeCell ref="I4:I5"/>
    <mergeCell ref="A4:A5"/>
    <mergeCell ref="H4:H5"/>
  </mergeCells>
  <printOptions horizontalCentered="1"/>
  <pageMargins left="0.6692913385826772" right="0.6692913385826772" top="0.9448818897637796" bottom="0.7874015748031497" header="0.5118110236220472" footer="0.31496062992125984"/>
  <pageSetup horizontalDpi="600" verticalDpi="600" orientation="portrait" pageOrder="overThenDown" paperSize="9" r:id="rId1"/>
  <headerFooter alignWithMargins="0">
    <oddFooter xml:space="preserve">&amp;C&amp;"新細明體,標準"丙&amp;"Times New Roman,標準"  &amp;P+9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="75" zoomScaleNormal="75" zoomScaleSheetLayoutView="100" workbookViewId="0" topLeftCell="A1">
      <selection activeCell="E23" sqref="E23"/>
    </sheetView>
  </sheetViews>
  <sheetFormatPr defaultColWidth="9.00390625" defaultRowHeight="15.75"/>
  <cols>
    <col min="1" max="1" width="25.125" style="0" customWidth="1"/>
    <col min="2" max="2" width="19.125" style="0" customWidth="1"/>
    <col min="3" max="3" width="18.625" style="0" customWidth="1"/>
    <col min="4" max="4" width="19.125" style="0" customWidth="1"/>
    <col min="5" max="7" width="19.125" style="0" hidden="1" customWidth="1"/>
    <col min="8" max="9" width="27.25390625" style="0" customWidth="1"/>
    <col min="10" max="10" width="27.25390625" style="22" customWidth="1"/>
  </cols>
  <sheetData>
    <row r="1" spans="1:10" ht="24.75" customHeight="1">
      <c r="A1" s="6"/>
      <c r="B1" s="2"/>
      <c r="C1" s="2"/>
      <c r="D1" s="31" t="s">
        <v>113</v>
      </c>
      <c r="E1" s="194" t="s">
        <v>112</v>
      </c>
      <c r="F1" s="31"/>
      <c r="G1" s="31"/>
      <c r="H1" s="194" t="s">
        <v>112</v>
      </c>
      <c r="J1" s="4"/>
    </row>
    <row r="2" spans="1:10" ht="24.75" customHeight="1">
      <c r="A2" s="8"/>
      <c r="B2" s="2"/>
      <c r="C2" s="2"/>
      <c r="D2" s="33" t="s">
        <v>86</v>
      </c>
      <c r="E2" s="33"/>
      <c r="F2" s="33"/>
      <c r="G2" s="33"/>
      <c r="H2" s="34" t="s">
        <v>87</v>
      </c>
      <c r="J2" s="4"/>
    </row>
    <row r="3" spans="1:10" s="17" customFormat="1" ht="24.75" customHeight="1" thickBot="1">
      <c r="A3" s="29"/>
      <c r="B3" s="28"/>
      <c r="C3" s="28"/>
      <c r="D3" s="11" t="s">
        <v>88</v>
      </c>
      <c r="E3" s="11"/>
      <c r="F3" s="11"/>
      <c r="G3" s="11"/>
      <c r="H3" s="57" t="s">
        <v>117</v>
      </c>
      <c r="J3" s="45" t="s">
        <v>22</v>
      </c>
    </row>
    <row r="4" spans="1:10" s="17" customFormat="1" ht="24.75" customHeight="1">
      <c r="A4" s="227" t="s">
        <v>20</v>
      </c>
      <c r="B4" s="16" t="s">
        <v>7</v>
      </c>
      <c r="C4" s="30"/>
      <c r="D4" s="44"/>
      <c r="E4" s="201" t="s">
        <v>105</v>
      </c>
      <c r="F4" s="201" t="s">
        <v>106</v>
      </c>
      <c r="G4" s="201" t="s">
        <v>108</v>
      </c>
      <c r="H4" s="233" t="s">
        <v>107</v>
      </c>
      <c r="I4" s="235" t="s">
        <v>59</v>
      </c>
      <c r="J4" s="215" t="s">
        <v>21</v>
      </c>
    </row>
    <row r="5" spans="1:10" s="17" customFormat="1" ht="24.75" customHeight="1">
      <c r="A5" s="228"/>
      <c r="B5" s="20" t="s">
        <v>8</v>
      </c>
      <c r="C5" s="21" t="s">
        <v>12</v>
      </c>
      <c r="D5" s="19" t="s">
        <v>13</v>
      </c>
      <c r="E5" s="202"/>
      <c r="F5" s="202"/>
      <c r="G5" s="202"/>
      <c r="H5" s="234"/>
      <c r="I5" s="236"/>
      <c r="J5" s="232"/>
    </row>
    <row r="6" spans="1:10" s="89" customFormat="1" ht="24" customHeight="1">
      <c r="A6" s="125" t="s">
        <v>5</v>
      </c>
      <c r="B6" s="85">
        <f aca="true" t="shared" si="0" ref="B6:J7">B7</f>
        <v>44500000000</v>
      </c>
      <c r="C6" s="85">
        <f t="shared" si="0"/>
        <v>0</v>
      </c>
      <c r="D6" s="85">
        <f t="shared" si="0"/>
        <v>44500000000</v>
      </c>
      <c r="E6" s="196">
        <f t="shared" si="0"/>
        <v>9687642000</v>
      </c>
      <c r="F6" s="196">
        <f t="shared" si="0"/>
        <v>16349123000</v>
      </c>
      <c r="G6" s="196">
        <f t="shared" si="0"/>
        <v>26036765000</v>
      </c>
      <c r="H6" s="84">
        <f t="shared" si="0"/>
        <v>44500000000</v>
      </c>
      <c r="I6" s="84">
        <f t="shared" si="0"/>
        <v>22402694534</v>
      </c>
      <c r="J6" s="86">
        <f t="shared" si="0"/>
        <v>22097305466</v>
      </c>
    </row>
    <row r="7" spans="1:10" s="90" customFormat="1" ht="22.5" customHeight="1">
      <c r="A7" s="102" t="s">
        <v>66</v>
      </c>
      <c r="B7" s="85">
        <f t="shared" si="0"/>
        <v>44500000000</v>
      </c>
      <c r="C7" s="85">
        <f t="shared" si="0"/>
        <v>0</v>
      </c>
      <c r="D7" s="85">
        <f t="shared" si="0"/>
        <v>44500000000</v>
      </c>
      <c r="E7" s="196">
        <f t="shared" si="0"/>
        <v>9687642000</v>
      </c>
      <c r="F7" s="196">
        <f t="shared" si="0"/>
        <v>16349123000</v>
      </c>
      <c r="G7" s="196">
        <f t="shared" si="0"/>
        <v>26036765000</v>
      </c>
      <c r="H7" s="84">
        <f t="shared" si="0"/>
        <v>44500000000</v>
      </c>
      <c r="I7" s="84">
        <f t="shared" si="0"/>
        <v>22402694534</v>
      </c>
      <c r="J7" s="86">
        <f t="shared" si="0"/>
        <v>22097305466</v>
      </c>
    </row>
    <row r="8" spans="1:10" s="90" customFormat="1" ht="22.5" customHeight="1">
      <c r="A8" s="91" t="s">
        <v>39</v>
      </c>
      <c r="B8" s="85">
        <f>B9+B10</f>
        <v>44500000000</v>
      </c>
      <c r="C8" s="85">
        <f aca="true" t="shared" si="1" ref="C8:J8">C9+C10</f>
        <v>0</v>
      </c>
      <c r="D8" s="85">
        <f t="shared" si="1"/>
        <v>44500000000</v>
      </c>
      <c r="E8" s="196">
        <f t="shared" si="1"/>
        <v>9687642000</v>
      </c>
      <c r="F8" s="196">
        <f t="shared" si="1"/>
        <v>16349123000</v>
      </c>
      <c r="G8" s="196">
        <f t="shared" si="1"/>
        <v>26036765000</v>
      </c>
      <c r="H8" s="84">
        <f t="shared" si="1"/>
        <v>44500000000</v>
      </c>
      <c r="I8" s="84">
        <f t="shared" si="1"/>
        <v>22402694534</v>
      </c>
      <c r="J8" s="86">
        <f t="shared" si="1"/>
        <v>22097305466</v>
      </c>
    </row>
    <row r="9" spans="1:10" s="90" customFormat="1" ht="22.5" customHeight="1">
      <c r="A9" s="92" t="s">
        <v>40</v>
      </c>
      <c r="B9" s="104">
        <v>10000000000</v>
      </c>
      <c r="C9" s="104">
        <v>0</v>
      </c>
      <c r="D9" s="104">
        <f>B9+C9</f>
        <v>10000000000</v>
      </c>
      <c r="E9" s="203">
        <v>0</v>
      </c>
      <c r="F9" s="203">
        <f>'融資本年度'!E9</f>
        <v>5000000000</v>
      </c>
      <c r="G9" s="203">
        <f>E9+F9</f>
        <v>5000000000</v>
      </c>
      <c r="H9" s="93">
        <v>10000000000</v>
      </c>
      <c r="I9" s="93">
        <v>7402694534</v>
      </c>
      <c r="J9" s="94">
        <f>H9-I9</f>
        <v>2597305466</v>
      </c>
    </row>
    <row r="10" spans="1:10" s="90" customFormat="1" ht="22.5" customHeight="1">
      <c r="A10" s="92" t="s">
        <v>41</v>
      </c>
      <c r="B10" s="104">
        <v>34500000000</v>
      </c>
      <c r="C10" s="104">
        <v>0</v>
      </c>
      <c r="D10" s="104">
        <f>B10+C10</f>
        <v>34500000000</v>
      </c>
      <c r="E10" s="203">
        <v>9687642000</v>
      </c>
      <c r="F10" s="203">
        <f>'融資本年度'!E10</f>
        <v>11349123000</v>
      </c>
      <c r="G10" s="203">
        <f>E10+F10</f>
        <v>21036765000</v>
      </c>
      <c r="H10" s="93">
        <v>34500000000</v>
      </c>
      <c r="I10" s="93">
        <v>15000000000</v>
      </c>
      <c r="J10" s="94">
        <f>H10-I10</f>
        <v>19500000000</v>
      </c>
    </row>
    <row r="11" spans="1:10" s="90" customFormat="1" ht="21" customHeight="1">
      <c r="A11" s="95"/>
      <c r="B11" s="93"/>
      <c r="C11" s="93"/>
      <c r="D11" s="84"/>
      <c r="E11" s="84"/>
      <c r="F11" s="84"/>
      <c r="G11" s="84"/>
      <c r="H11" s="93"/>
      <c r="I11" s="93"/>
      <c r="J11" s="96"/>
    </row>
    <row r="12" spans="1:10" s="90" customFormat="1" ht="21" customHeight="1">
      <c r="A12" s="95"/>
      <c r="B12" s="93"/>
      <c r="C12" s="93"/>
      <c r="D12" s="93"/>
      <c r="E12" s="93"/>
      <c r="F12" s="93"/>
      <c r="G12" s="93"/>
      <c r="H12" s="93"/>
      <c r="I12" s="93"/>
      <c r="J12" s="96"/>
    </row>
    <row r="13" spans="1:10" s="90" customFormat="1" ht="21" customHeight="1">
      <c r="A13" s="95"/>
      <c r="B13" s="93"/>
      <c r="C13" s="93"/>
      <c r="D13" s="93"/>
      <c r="E13" s="93"/>
      <c r="F13" s="93"/>
      <c r="G13" s="93"/>
      <c r="H13" s="93"/>
      <c r="I13" s="93"/>
      <c r="J13" s="96"/>
    </row>
    <row r="14" spans="1:10" s="90" customFormat="1" ht="21" customHeight="1">
      <c r="A14" s="95"/>
      <c r="B14" s="93"/>
      <c r="C14" s="93"/>
      <c r="D14" s="93"/>
      <c r="E14" s="93"/>
      <c r="F14" s="93"/>
      <c r="G14" s="93"/>
      <c r="H14" s="93"/>
      <c r="I14" s="93"/>
      <c r="J14" s="96"/>
    </row>
    <row r="15" spans="1:10" s="90" customFormat="1" ht="21" customHeight="1">
      <c r="A15" s="97"/>
      <c r="B15" s="93"/>
      <c r="C15" s="93"/>
      <c r="D15" s="93"/>
      <c r="E15" s="93"/>
      <c r="F15" s="93"/>
      <c r="G15" s="93"/>
      <c r="H15" s="93"/>
      <c r="I15" s="93"/>
      <c r="J15" s="96"/>
    </row>
    <row r="16" spans="1:10" s="90" customFormat="1" ht="21" customHeight="1">
      <c r="A16" s="98"/>
      <c r="B16" s="93"/>
      <c r="C16" s="93"/>
      <c r="D16" s="93"/>
      <c r="E16" s="93"/>
      <c r="F16" s="93"/>
      <c r="G16" s="93"/>
      <c r="H16" s="93"/>
      <c r="I16" s="93"/>
      <c r="J16" s="96"/>
    </row>
    <row r="17" spans="1:10" s="90" customFormat="1" ht="21" customHeight="1">
      <c r="A17" s="98"/>
      <c r="B17" s="93"/>
      <c r="C17" s="93"/>
      <c r="D17" s="93"/>
      <c r="E17" s="93"/>
      <c r="F17" s="93"/>
      <c r="G17" s="93"/>
      <c r="H17" s="93"/>
      <c r="I17" s="93"/>
      <c r="J17" s="96"/>
    </row>
    <row r="18" spans="1:10" s="90" customFormat="1" ht="21" customHeight="1">
      <c r="A18" s="98"/>
      <c r="B18" s="93"/>
      <c r="C18" s="93"/>
      <c r="D18" s="93"/>
      <c r="E18" s="93"/>
      <c r="F18" s="93"/>
      <c r="G18" s="93"/>
      <c r="H18" s="93"/>
      <c r="I18" s="93"/>
      <c r="J18" s="96"/>
    </row>
    <row r="19" spans="1:10" s="90" customFormat="1" ht="21" customHeight="1">
      <c r="A19" s="98"/>
      <c r="B19" s="93"/>
      <c r="C19" s="93"/>
      <c r="D19" s="93"/>
      <c r="E19" s="93"/>
      <c r="F19" s="93"/>
      <c r="G19" s="93"/>
      <c r="H19" s="93"/>
      <c r="I19" s="93"/>
      <c r="J19" s="96"/>
    </row>
    <row r="20" spans="1:10" s="90" customFormat="1" ht="21" customHeight="1">
      <c r="A20" s="95"/>
      <c r="B20" s="93"/>
      <c r="C20" s="93"/>
      <c r="D20" s="93"/>
      <c r="E20" s="93"/>
      <c r="F20" s="93"/>
      <c r="G20" s="93"/>
      <c r="H20" s="93"/>
      <c r="I20" s="93"/>
      <c r="J20" s="96"/>
    </row>
    <row r="21" spans="1:10" s="90" customFormat="1" ht="21" customHeight="1">
      <c r="A21" s="95"/>
      <c r="B21" s="93"/>
      <c r="C21" s="93"/>
      <c r="D21" s="93"/>
      <c r="E21" s="93"/>
      <c r="F21" s="93"/>
      <c r="G21" s="93"/>
      <c r="H21" s="93"/>
      <c r="I21" s="93"/>
      <c r="J21" s="96"/>
    </row>
    <row r="22" spans="1:10" s="90" customFormat="1" ht="21" customHeight="1">
      <c r="A22" s="97"/>
      <c r="B22" s="93"/>
      <c r="C22" s="93"/>
      <c r="D22" s="93"/>
      <c r="E22" s="93"/>
      <c r="F22" s="93"/>
      <c r="G22" s="93"/>
      <c r="H22" s="93"/>
      <c r="I22" s="93"/>
      <c r="J22" s="96"/>
    </row>
    <row r="23" spans="1:10" s="90" customFormat="1" ht="21" customHeight="1">
      <c r="A23" s="98"/>
      <c r="B23" s="93"/>
      <c r="C23" s="93"/>
      <c r="D23" s="93"/>
      <c r="E23" s="93"/>
      <c r="F23" s="93"/>
      <c r="G23" s="93"/>
      <c r="H23" s="93"/>
      <c r="I23" s="93"/>
      <c r="J23" s="96"/>
    </row>
    <row r="24" spans="1:10" s="90" customFormat="1" ht="21" customHeight="1">
      <c r="A24" s="95"/>
      <c r="B24" s="93"/>
      <c r="C24" s="93"/>
      <c r="D24" s="93"/>
      <c r="E24" s="93"/>
      <c r="F24" s="93"/>
      <c r="G24" s="93"/>
      <c r="H24" s="93"/>
      <c r="I24" s="93"/>
      <c r="J24" s="96"/>
    </row>
    <row r="25" spans="1:10" s="90" customFormat="1" ht="21" customHeight="1">
      <c r="A25" s="95"/>
      <c r="B25" s="93"/>
      <c r="C25" s="93"/>
      <c r="D25" s="93"/>
      <c r="E25" s="93"/>
      <c r="F25" s="93"/>
      <c r="G25" s="93"/>
      <c r="H25" s="93"/>
      <c r="I25" s="93"/>
      <c r="J25" s="96"/>
    </row>
    <row r="26" spans="1:10" s="90" customFormat="1" ht="21" customHeight="1">
      <c r="A26" s="97"/>
      <c r="B26" s="93"/>
      <c r="C26" s="93"/>
      <c r="D26" s="93"/>
      <c r="E26" s="93"/>
      <c r="F26" s="93"/>
      <c r="G26" s="93"/>
      <c r="H26" s="93"/>
      <c r="I26" s="93"/>
      <c r="J26" s="96"/>
    </row>
    <row r="27" spans="1:10" s="90" customFormat="1" ht="21" customHeight="1">
      <c r="A27" s="97"/>
      <c r="B27" s="93"/>
      <c r="C27" s="93"/>
      <c r="D27" s="93"/>
      <c r="E27" s="93"/>
      <c r="F27" s="93"/>
      <c r="G27" s="93"/>
      <c r="H27" s="93"/>
      <c r="I27" s="93"/>
      <c r="J27" s="96"/>
    </row>
    <row r="28" spans="1:10" s="90" customFormat="1" ht="21" customHeight="1">
      <c r="A28" s="97"/>
      <c r="B28" s="93"/>
      <c r="C28" s="93"/>
      <c r="D28" s="93"/>
      <c r="E28" s="93"/>
      <c r="F28" s="93"/>
      <c r="G28" s="93"/>
      <c r="H28" s="93"/>
      <c r="I28" s="93"/>
      <c r="J28" s="96"/>
    </row>
    <row r="29" spans="1:10" s="90" customFormat="1" ht="21" customHeight="1">
      <c r="A29" s="97"/>
      <c r="B29" s="93"/>
      <c r="C29" s="93"/>
      <c r="D29" s="93"/>
      <c r="E29" s="93"/>
      <c r="F29" s="93"/>
      <c r="G29" s="93"/>
      <c r="H29" s="93"/>
      <c r="I29" s="93"/>
      <c r="J29" s="96"/>
    </row>
    <row r="30" spans="1:10" s="90" customFormat="1" ht="21" customHeight="1">
      <c r="A30" s="97"/>
      <c r="B30" s="93"/>
      <c r="C30" s="93"/>
      <c r="D30" s="93"/>
      <c r="E30" s="93"/>
      <c r="F30" s="93"/>
      <c r="G30" s="93"/>
      <c r="H30" s="93"/>
      <c r="I30" s="93"/>
      <c r="J30" s="96"/>
    </row>
    <row r="31" spans="1:10" s="90" customFormat="1" ht="21" customHeight="1">
      <c r="A31" s="97"/>
      <c r="B31" s="93"/>
      <c r="C31" s="93"/>
      <c r="D31" s="93"/>
      <c r="E31" s="93"/>
      <c r="F31" s="93"/>
      <c r="G31" s="93"/>
      <c r="H31" s="93"/>
      <c r="I31" s="93"/>
      <c r="J31" s="96"/>
    </row>
    <row r="32" spans="1:10" s="90" customFormat="1" ht="21" customHeight="1">
      <c r="A32" s="97"/>
      <c r="B32" s="93"/>
      <c r="C32" s="93"/>
      <c r="D32" s="93"/>
      <c r="E32" s="93"/>
      <c r="F32" s="93"/>
      <c r="G32" s="93"/>
      <c r="H32" s="93"/>
      <c r="I32" s="93"/>
      <c r="J32" s="96"/>
    </row>
    <row r="33" spans="1:10" s="90" customFormat="1" ht="33.75" customHeight="1" thickBot="1">
      <c r="A33" s="99"/>
      <c r="B33" s="100"/>
      <c r="C33" s="100"/>
      <c r="D33" s="100"/>
      <c r="E33" s="100"/>
      <c r="F33" s="100"/>
      <c r="G33" s="100"/>
      <c r="H33" s="100"/>
      <c r="I33" s="100"/>
      <c r="J33" s="101"/>
    </row>
    <row r="34" spans="1:10" s="22" customFormat="1" ht="55.5" customHeight="1" hidden="1">
      <c r="A34" s="231"/>
      <c r="B34" s="231"/>
      <c r="C34" s="231"/>
      <c r="D34" s="231"/>
      <c r="E34" s="231"/>
      <c r="F34" s="231"/>
      <c r="G34" s="231"/>
      <c r="H34" s="231"/>
      <c r="I34" s="231"/>
      <c r="J34" s="231"/>
    </row>
    <row r="35" ht="24.75" customHeight="1"/>
    <row r="36" ht="24.75" customHeight="1"/>
  </sheetData>
  <mergeCells count="5">
    <mergeCell ref="A34:J34"/>
    <mergeCell ref="J4:J5"/>
    <mergeCell ref="H4:H5"/>
    <mergeCell ref="I4:I5"/>
    <mergeCell ref="A4:A5"/>
  </mergeCells>
  <printOptions horizontalCentered="1"/>
  <pageMargins left="0.7086614173228347" right="0.7086614173228347" top="0.9448818897637796" bottom="0.7874015748031497" header="0.5118110236220472" footer="0.31496062992125984"/>
  <pageSetup horizontalDpi="600" verticalDpi="600" orientation="portrait" pageOrder="overThenDown" paperSize="9" r:id="rId1"/>
  <headerFooter alignWithMargins="0">
    <oddFooter xml:space="preserve">&amp;C&amp;"新細明體,標準"丙&amp;"Times New Roman,標準"  &amp;P+11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75" zoomScaleNormal="75" workbookViewId="0" topLeftCell="A1">
      <selection activeCell="I18" sqref="I18"/>
    </sheetView>
  </sheetViews>
  <sheetFormatPr defaultColWidth="9.00390625" defaultRowHeight="15.75"/>
  <cols>
    <col min="1" max="4" width="2.25390625" style="0" customWidth="1"/>
    <col min="5" max="5" width="24.625" style="52" customWidth="1"/>
    <col min="6" max="8" width="16.375" style="0" customWidth="1"/>
    <col min="9" max="12" width="16.50390625" style="0" customWidth="1"/>
    <col min="13" max="13" width="16.50390625" style="22" customWidth="1"/>
  </cols>
  <sheetData>
    <row r="1" spans="1:13" ht="24.75" customHeight="1">
      <c r="A1" s="1"/>
      <c r="B1" s="5"/>
      <c r="C1" s="3"/>
      <c r="D1" s="6"/>
      <c r="E1" s="50"/>
      <c r="F1" s="2"/>
      <c r="G1" s="2"/>
      <c r="H1" s="31" t="s">
        <v>113</v>
      </c>
      <c r="I1" s="194" t="s">
        <v>112</v>
      </c>
      <c r="K1" s="34"/>
      <c r="L1" s="34"/>
      <c r="M1" s="4"/>
    </row>
    <row r="2" spans="1:13" ht="24.75" customHeight="1">
      <c r="A2" s="1"/>
      <c r="B2" s="7"/>
      <c r="C2" s="7"/>
      <c r="D2" s="8"/>
      <c r="E2" s="54"/>
      <c r="F2" s="2"/>
      <c r="G2" s="2"/>
      <c r="H2" s="33" t="s">
        <v>82</v>
      </c>
      <c r="I2" s="34" t="s">
        <v>34</v>
      </c>
      <c r="K2" s="2"/>
      <c r="L2" s="2"/>
      <c r="M2" s="4"/>
    </row>
    <row r="3" spans="1:13" s="12" customFormat="1" ht="24.75" customHeight="1" thickBot="1">
      <c r="A3" s="9"/>
      <c r="B3" s="9"/>
      <c r="C3" s="9"/>
      <c r="D3" s="9"/>
      <c r="E3" s="73"/>
      <c r="F3" s="9"/>
      <c r="G3" s="9"/>
      <c r="H3" s="11" t="s">
        <v>116</v>
      </c>
      <c r="I3" s="57" t="s">
        <v>117</v>
      </c>
      <c r="K3" s="9"/>
      <c r="L3" s="9"/>
      <c r="M3" s="46" t="s">
        <v>24</v>
      </c>
    </row>
    <row r="4" spans="1:13" s="17" customFormat="1" ht="24.75" customHeight="1">
      <c r="A4" s="13" t="s">
        <v>6</v>
      </c>
      <c r="B4" s="14"/>
      <c r="C4" s="14"/>
      <c r="D4" s="14"/>
      <c r="E4" s="58"/>
      <c r="F4" s="13" t="s">
        <v>109</v>
      </c>
      <c r="G4" s="14"/>
      <c r="H4" s="15"/>
      <c r="I4" s="58" t="s">
        <v>56</v>
      </c>
      <c r="J4" s="14"/>
      <c r="K4" s="14"/>
      <c r="L4" s="217" t="s">
        <v>73</v>
      </c>
      <c r="M4" s="215" t="s">
        <v>62</v>
      </c>
    </row>
    <row r="5" spans="1:13" s="17" customFormat="1" ht="35.25" customHeight="1">
      <c r="A5" s="18" t="s">
        <v>0</v>
      </c>
      <c r="B5" s="18" t="s">
        <v>1</v>
      </c>
      <c r="C5" s="18" t="s">
        <v>2</v>
      </c>
      <c r="D5" s="18" t="s">
        <v>3</v>
      </c>
      <c r="E5" s="19" t="s">
        <v>38</v>
      </c>
      <c r="F5" s="20" t="s">
        <v>8</v>
      </c>
      <c r="G5" s="35" t="s">
        <v>71</v>
      </c>
      <c r="H5" s="21" t="s">
        <v>9</v>
      </c>
      <c r="I5" s="74" t="s">
        <v>61</v>
      </c>
      <c r="J5" s="74" t="s">
        <v>63</v>
      </c>
      <c r="K5" s="21" t="s">
        <v>9</v>
      </c>
      <c r="L5" s="218"/>
      <c r="M5" s="216"/>
    </row>
    <row r="6" spans="1:13" s="89" customFormat="1" ht="24" customHeight="1">
      <c r="A6" s="87"/>
      <c r="B6" s="87"/>
      <c r="C6" s="87"/>
      <c r="D6" s="88" t="s">
        <v>4</v>
      </c>
      <c r="E6" s="125" t="s">
        <v>5</v>
      </c>
      <c r="F6" s="84">
        <f aca="true" t="shared" si="0" ref="F6:M6">SUM(F7,F14,F18)</f>
        <v>0</v>
      </c>
      <c r="G6" s="84">
        <f t="shared" si="0"/>
        <v>0</v>
      </c>
      <c r="H6" s="84">
        <f t="shared" si="0"/>
        <v>0</v>
      </c>
      <c r="I6" s="84">
        <f t="shared" si="0"/>
        <v>0</v>
      </c>
      <c r="J6" s="84">
        <f t="shared" si="0"/>
        <v>0</v>
      </c>
      <c r="K6" s="84">
        <f t="shared" si="0"/>
        <v>0</v>
      </c>
      <c r="L6" s="84">
        <f t="shared" si="0"/>
        <v>43221934</v>
      </c>
      <c r="M6" s="237">
        <f t="shared" si="0"/>
        <v>-43221934</v>
      </c>
    </row>
    <row r="7" spans="1:13" s="64" customFormat="1" ht="21.75" customHeight="1">
      <c r="A7" s="63">
        <v>1</v>
      </c>
      <c r="B7" s="63"/>
      <c r="C7" s="63"/>
      <c r="D7" s="63"/>
      <c r="E7" s="193" t="s">
        <v>89</v>
      </c>
      <c r="F7" s="77">
        <f>SUM(F8,F11)</f>
        <v>0</v>
      </c>
      <c r="G7" s="77">
        <f aca="true" t="shared" si="1" ref="G7:M7">SUM(G8,G11)</f>
        <v>0</v>
      </c>
      <c r="H7" s="77">
        <f t="shared" si="1"/>
        <v>0</v>
      </c>
      <c r="I7" s="77">
        <f t="shared" si="1"/>
        <v>0</v>
      </c>
      <c r="J7" s="77">
        <f t="shared" si="1"/>
        <v>0</v>
      </c>
      <c r="K7" s="77">
        <f t="shared" si="1"/>
        <v>0</v>
      </c>
      <c r="L7" s="77">
        <f t="shared" si="1"/>
        <v>525301</v>
      </c>
      <c r="M7" s="238">
        <f t="shared" si="1"/>
        <v>-525301</v>
      </c>
    </row>
    <row r="8" spans="1:13" s="64" customFormat="1" ht="21.75" customHeight="1">
      <c r="A8" s="63"/>
      <c r="B8" s="63">
        <v>1</v>
      </c>
      <c r="C8" s="63"/>
      <c r="D8" s="63"/>
      <c r="E8" s="190" t="s">
        <v>74</v>
      </c>
      <c r="F8" s="77">
        <f>SUM(F9)</f>
        <v>0</v>
      </c>
      <c r="G8" s="77">
        <f aca="true" t="shared" si="2" ref="G8:M9">SUM(G9)</f>
        <v>0</v>
      </c>
      <c r="H8" s="77">
        <f t="shared" si="2"/>
        <v>0</v>
      </c>
      <c r="I8" s="77">
        <f t="shared" si="2"/>
        <v>0</v>
      </c>
      <c r="J8" s="77">
        <f t="shared" si="2"/>
        <v>0</v>
      </c>
      <c r="K8" s="77">
        <f t="shared" si="2"/>
        <v>0</v>
      </c>
      <c r="L8" s="77">
        <f t="shared" si="2"/>
        <v>525301</v>
      </c>
      <c r="M8" s="239">
        <f t="shared" si="2"/>
        <v>-525301</v>
      </c>
    </row>
    <row r="9" spans="1:13" s="64" customFormat="1" ht="21.75" customHeight="1">
      <c r="A9" s="63"/>
      <c r="B9" s="63"/>
      <c r="C9" s="63">
        <v>1</v>
      </c>
      <c r="D9" s="63"/>
      <c r="E9" s="191" t="s">
        <v>90</v>
      </c>
      <c r="F9" s="78">
        <f>SUM(F10)</f>
        <v>0</v>
      </c>
      <c r="G9" s="78">
        <f t="shared" si="2"/>
        <v>0</v>
      </c>
      <c r="H9" s="78">
        <f t="shared" si="2"/>
        <v>0</v>
      </c>
      <c r="I9" s="78">
        <f t="shared" si="2"/>
        <v>0</v>
      </c>
      <c r="J9" s="78">
        <f t="shared" si="2"/>
        <v>0</v>
      </c>
      <c r="K9" s="78">
        <f t="shared" si="2"/>
        <v>0</v>
      </c>
      <c r="L9" s="78">
        <f t="shared" si="2"/>
        <v>525301</v>
      </c>
      <c r="M9" s="240">
        <f t="shared" si="2"/>
        <v>-525301</v>
      </c>
    </row>
    <row r="10" spans="1:13" s="64" customFormat="1" ht="21.75" customHeight="1">
      <c r="A10" s="63"/>
      <c r="B10" s="63"/>
      <c r="C10" s="63"/>
      <c r="D10" s="63">
        <v>1</v>
      </c>
      <c r="E10" s="192" t="s">
        <v>91</v>
      </c>
      <c r="F10" s="78">
        <v>0</v>
      </c>
      <c r="G10" s="78">
        <v>0</v>
      </c>
      <c r="H10" s="78">
        <f>SUM(F10:G10)</f>
        <v>0</v>
      </c>
      <c r="I10" s="78">
        <v>0</v>
      </c>
      <c r="J10" s="78">
        <v>0</v>
      </c>
      <c r="K10" s="78">
        <f>SUM(I10:J10)</f>
        <v>0</v>
      </c>
      <c r="L10" s="78">
        <v>525301</v>
      </c>
      <c r="M10" s="240">
        <f>K10-L10</f>
        <v>-525301</v>
      </c>
    </row>
    <row r="11" spans="1:13" s="64" customFormat="1" ht="21.75" customHeight="1" hidden="1">
      <c r="A11" s="63"/>
      <c r="B11" s="63">
        <v>2</v>
      </c>
      <c r="C11" s="63"/>
      <c r="D11" s="63"/>
      <c r="E11" s="190" t="s">
        <v>78</v>
      </c>
      <c r="F11" s="77">
        <f aca="true" t="shared" si="3" ref="F11:M20">F12</f>
        <v>0</v>
      </c>
      <c r="G11" s="77">
        <f t="shared" si="3"/>
        <v>0</v>
      </c>
      <c r="H11" s="77">
        <f t="shared" si="3"/>
        <v>0</v>
      </c>
      <c r="I11" s="77">
        <f t="shared" si="3"/>
        <v>0</v>
      </c>
      <c r="J11" s="77">
        <f t="shared" si="3"/>
        <v>0</v>
      </c>
      <c r="K11" s="77">
        <f t="shared" si="3"/>
        <v>0</v>
      </c>
      <c r="L11" s="77">
        <f t="shared" si="3"/>
        <v>0</v>
      </c>
      <c r="M11" s="239">
        <f t="shared" si="3"/>
        <v>0</v>
      </c>
    </row>
    <row r="12" spans="1:13" s="64" customFormat="1" ht="21.75" customHeight="1" hidden="1">
      <c r="A12" s="63"/>
      <c r="B12" s="63"/>
      <c r="C12" s="63">
        <v>1</v>
      </c>
      <c r="D12" s="63"/>
      <c r="E12" s="191" t="s">
        <v>90</v>
      </c>
      <c r="F12" s="78">
        <f t="shared" si="3"/>
        <v>0</v>
      </c>
      <c r="G12" s="78">
        <f t="shared" si="3"/>
        <v>0</v>
      </c>
      <c r="H12" s="78">
        <f t="shared" si="3"/>
        <v>0</v>
      </c>
      <c r="I12" s="78">
        <f t="shared" si="3"/>
        <v>0</v>
      </c>
      <c r="J12" s="78">
        <f t="shared" si="3"/>
        <v>0</v>
      </c>
      <c r="K12" s="78">
        <f t="shared" si="3"/>
        <v>0</v>
      </c>
      <c r="L12" s="78">
        <f t="shared" si="3"/>
        <v>0</v>
      </c>
      <c r="M12" s="240">
        <f t="shared" si="3"/>
        <v>0</v>
      </c>
    </row>
    <row r="13" spans="1:13" s="64" customFormat="1" ht="21.75" customHeight="1" hidden="1">
      <c r="A13" s="63"/>
      <c r="B13" s="63"/>
      <c r="C13" s="63"/>
      <c r="D13" s="63">
        <v>1</v>
      </c>
      <c r="E13" s="192" t="s">
        <v>91</v>
      </c>
      <c r="F13" s="78">
        <v>0</v>
      </c>
      <c r="G13" s="78">
        <v>0</v>
      </c>
      <c r="H13" s="78">
        <f>SUM(F13:G13)</f>
        <v>0</v>
      </c>
      <c r="I13" s="78">
        <v>0</v>
      </c>
      <c r="J13" s="78">
        <v>0</v>
      </c>
      <c r="K13" s="78">
        <f>SUM(I13:J13)</f>
        <v>0</v>
      </c>
      <c r="L13" s="78">
        <v>0</v>
      </c>
      <c r="M13" s="240">
        <f>K13-L13</f>
        <v>0</v>
      </c>
    </row>
    <row r="14" spans="1:13" s="64" customFormat="1" ht="21.75" customHeight="1">
      <c r="A14" s="63">
        <v>2</v>
      </c>
      <c r="B14" s="63"/>
      <c r="C14" s="63"/>
      <c r="D14" s="63"/>
      <c r="E14" s="193" t="s">
        <v>69</v>
      </c>
      <c r="F14" s="77">
        <f t="shared" si="3"/>
        <v>0</v>
      </c>
      <c r="G14" s="77">
        <f t="shared" si="3"/>
        <v>0</v>
      </c>
      <c r="H14" s="77">
        <f t="shared" si="3"/>
        <v>0</v>
      </c>
      <c r="I14" s="77">
        <f t="shared" si="3"/>
        <v>0</v>
      </c>
      <c r="J14" s="77">
        <f t="shared" si="3"/>
        <v>0</v>
      </c>
      <c r="K14" s="77">
        <f t="shared" si="3"/>
        <v>0</v>
      </c>
      <c r="L14" s="77">
        <f t="shared" si="3"/>
        <v>42695664</v>
      </c>
      <c r="M14" s="238">
        <f t="shared" si="3"/>
        <v>-42695664</v>
      </c>
    </row>
    <row r="15" spans="1:13" s="64" customFormat="1" ht="21.75" customHeight="1">
      <c r="A15" s="63"/>
      <c r="B15" s="63">
        <v>1</v>
      </c>
      <c r="C15" s="63"/>
      <c r="D15" s="63"/>
      <c r="E15" s="190" t="s">
        <v>74</v>
      </c>
      <c r="F15" s="77">
        <f t="shared" si="3"/>
        <v>0</v>
      </c>
      <c r="G15" s="77">
        <f t="shared" si="3"/>
        <v>0</v>
      </c>
      <c r="H15" s="77">
        <f t="shared" si="3"/>
        <v>0</v>
      </c>
      <c r="I15" s="77">
        <f t="shared" si="3"/>
        <v>0</v>
      </c>
      <c r="J15" s="77">
        <f t="shared" si="3"/>
        <v>0</v>
      </c>
      <c r="K15" s="77">
        <f t="shared" si="3"/>
        <v>0</v>
      </c>
      <c r="L15" s="77">
        <f t="shared" si="3"/>
        <v>42695664</v>
      </c>
      <c r="M15" s="239">
        <f t="shared" si="3"/>
        <v>-42695664</v>
      </c>
    </row>
    <row r="16" spans="1:13" s="64" customFormat="1" ht="21.75" customHeight="1">
      <c r="A16" s="63"/>
      <c r="B16" s="63"/>
      <c r="C16" s="63">
        <v>1</v>
      </c>
      <c r="D16" s="63"/>
      <c r="E16" s="191" t="s">
        <v>75</v>
      </c>
      <c r="F16" s="78">
        <f t="shared" si="3"/>
        <v>0</v>
      </c>
      <c r="G16" s="78">
        <f t="shared" si="3"/>
        <v>0</v>
      </c>
      <c r="H16" s="78">
        <f t="shared" si="3"/>
        <v>0</v>
      </c>
      <c r="I16" s="78">
        <f t="shared" si="3"/>
        <v>0</v>
      </c>
      <c r="J16" s="78">
        <f t="shared" si="3"/>
        <v>0</v>
      </c>
      <c r="K16" s="78">
        <f t="shared" si="3"/>
        <v>0</v>
      </c>
      <c r="L16" s="78">
        <f t="shared" si="3"/>
        <v>42695664</v>
      </c>
      <c r="M16" s="240">
        <f t="shared" si="3"/>
        <v>-42695664</v>
      </c>
    </row>
    <row r="17" spans="1:13" s="64" customFormat="1" ht="21.75" customHeight="1">
      <c r="A17" s="63"/>
      <c r="B17" s="63"/>
      <c r="C17" s="63"/>
      <c r="D17" s="63">
        <v>1</v>
      </c>
      <c r="E17" s="192" t="s">
        <v>76</v>
      </c>
      <c r="F17" s="78">
        <v>0</v>
      </c>
      <c r="G17" s="78">
        <v>0</v>
      </c>
      <c r="H17" s="78">
        <f>SUM(F17:G17)</f>
        <v>0</v>
      </c>
      <c r="I17" s="78">
        <v>0</v>
      </c>
      <c r="J17" s="78">
        <v>0</v>
      </c>
      <c r="K17" s="78">
        <f>SUM(I17:J17)</f>
        <v>0</v>
      </c>
      <c r="L17" s="78">
        <v>42695664</v>
      </c>
      <c r="M17" s="240">
        <f>K17-L17</f>
        <v>-42695664</v>
      </c>
    </row>
    <row r="18" spans="1:13" s="64" customFormat="1" ht="21.75" customHeight="1">
      <c r="A18" s="63">
        <v>3</v>
      </c>
      <c r="B18" s="63"/>
      <c r="C18" s="63"/>
      <c r="D18" s="63"/>
      <c r="E18" s="193" t="s">
        <v>92</v>
      </c>
      <c r="F18" s="77">
        <f t="shared" si="3"/>
        <v>0</v>
      </c>
      <c r="G18" s="77">
        <f t="shared" si="3"/>
        <v>0</v>
      </c>
      <c r="H18" s="77">
        <f t="shared" si="3"/>
        <v>0</v>
      </c>
      <c r="I18" s="77">
        <f t="shared" si="3"/>
        <v>0</v>
      </c>
      <c r="J18" s="77">
        <f t="shared" si="3"/>
        <v>0</v>
      </c>
      <c r="K18" s="77">
        <f t="shared" si="3"/>
        <v>0</v>
      </c>
      <c r="L18" s="77">
        <f t="shared" si="3"/>
        <v>969</v>
      </c>
      <c r="M18" s="238">
        <f t="shared" si="3"/>
        <v>-969</v>
      </c>
    </row>
    <row r="19" spans="1:13" s="64" customFormat="1" ht="21.75" customHeight="1">
      <c r="A19" s="63"/>
      <c r="B19" s="63">
        <v>1</v>
      </c>
      <c r="C19" s="63"/>
      <c r="D19" s="63"/>
      <c r="E19" s="190" t="s">
        <v>74</v>
      </c>
      <c r="F19" s="77">
        <f t="shared" si="3"/>
        <v>0</v>
      </c>
      <c r="G19" s="77">
        <f t="shared" si="3"/>
        <v>0</v>
      </c>
      <c r="H19" s="77">
        <f t="shared" si="3"/>
        <v>0</v>
      </c>
      <c r="I19" s="77">
        <f t="shared" si="3"/>
        <v>0</v>
      </c>
      <c r="J19" s="77">
        <f t="shared" si="3"/>
        <v>0</v>
      </c>
      <c r="K19" s="77">
        <f t="shared" si="3"/>
        <v>0</v>
      </c>
      <c r="L19" s="77">
        <f t="shared" si="3"/>
        <v>969</v>
      </c>
      <c r="M19" s="239">
        <f t="shared" si="3"/>
        <v>-969</v>
      </c>
    </row>
    <row r="20" spans="1:13" s="64" customFormat="1" ht="21.75" customHeight="1">
      <c r="A20" s="63"/>
      <c r="B20" s="63"/>
      <c r="C20" s="63">
        <v>1</v>
      </c>
      <c r="D20" s="63"/>
      <c r="E20" s="191" t="s">
        <v>93</v>
      </c>
      <c r="F20" s="78">
        <f t="shared" si="3"/>
        <v>0</v>
      </c>
      <c r="G20" s="78">
        <f t="shared" si="3"/>
        <v>0</v>
      </c>
      <c r="H20" s="78">
        <f t="shared" si="3"/>
        <v>0</v>
      </c>
      <c r="I20" s="78">
        <f t="shared" si="3"/>
        <v>0</v>
      </c>
      <c r="J20" s="78">
        <f t="shared" si="3"/>
        <v>0</v>
      </c>
      <c r="K20" s="78">
        <f t="shared" si="3"/>
        <v>0</v>
      </c>
      <c r="L20" s="78">
        <f t="shared" si="3"/>
        <v>969</v>
      </c>
      <c r="M20" s="240">
        <f t="shared" si="3"/>
        <v>-969</v>
      </c>
    </row>
    <row r="21" spans="1:13" s="64" customFormat="1" ht="21.75" customHeight="1">
      <c r="A21" s="63"/>
      <c r="B21" s="63"/>
      <c r="C21" s="63"/>
      <c r="D21" s="63">
        <v>1</v>
      </c>
      <c r="E21" s="192" t="s">
        <v>94</v>
      </c>
      <c r="F21" s="78">
        <v>0</v>
      </c>
      <c r="G21" s="78">
        <v>0</v>
      </c>
      <c r="H21" s="78">
        <f>SUM(F21:G21)</f>
        <v>0</v>
      </c>
      <c r="I21" s="78">
        <v>0</v>
      </c>
      <c r="J21" s="78">
        <v>0</v>
      </c>
      <c r="K21" s="78">
        <f>SUM(I21:J21)</f>
        <v>0</v>
      </c>
      <c r="L21" s="78">
        <v>969</v>
      </c>
      <c r="M21" s="240">
        <f>K21-L21</f>
        <v>-969</v>
      </c>
    </row>
    <row r="22" spans="1:13" s="64" customFormat="1" ht="21.75" customHeight="1">
      <c r="A22" s="63"/>
      <c r="B22" s="63"/>
      <c r="C22" s="63"/>
      <c r="D22" s="63"/>
      <c r="E22" s="192"/>
      <c r="F22" s="78"/>
      <c r="G22" s="78"/>
      <c r="H22" s="78"/>
      <c r="I22" s="78"/>
      <c r="J22" s="78"/>
      <c r="K22" s="78"/>
      <c r="L22" s="78"/>
      <c r="M22" s="79"/>
    </row>
    <row r="23" spans="1:13" s="64" customFormat="1" ht="21.75" customHeight="1">
      <c r="A23" s="63"/>
      <c r="B23" s="63"/>
      <c r="C23" s="63"/>
      <c r="D23" s="63"/>
      <c r="E23" s="192"/>
      <c r="F23" s="78"/>
      <c r="G23" s="78"/>
      <c r="H23" s="78"/>
      <c r="I23" s="78"/>
      <c r="J23" s="78"/>
      <c r="K23" s="78"/>
      <c r="L23" s="78"/>
      <c r="M23" s="79"/>
    </row>
    <row r="24" spans="1:13" s="64" customFormat="1" ht="21.75" customHeight="1">
      <c r="A24" s="63"/>
      <c r="B24" s="63"/>
      <c r="C24" s="63"/>
      <c r="D24" s="63"/>
      <c r="E24" s="192"/>
      <c r="F24" s="78"/>
      <c r="G24" s="78"/>
      <c r="H24" s="78"/>
      <c r="I24" s="78"/>
      <c r="J24" s="78"/>
      <c r="K24" s="78"/>
      <c r="L24" s="78"/>
      <c r="M24" s="79"/>
    </row>
    <row r="25" spans="1:13" s="64" customFormat="1" ht="21.75" customHeight="1">
      <c r="A25" s="63"/>
      <c r="B25" s="63"/>
      <c r="C25" s="63"/>
      <c r="D25" s="63"/>
      <c r="E25" s="192"/>
      <c r="F25" s="78"/>
      <c r="G25" s="78"/>
      <c r="H25" s="78"/>
      <c r="I25" s="78"/>
      <c r="J25" s="78"/>
      <c r="K25" s="78"/>
      <c r="L25" s="78"/>
      <c r="M25" s="79"/>
    </row>
    <row r="26" spans="1:13" s="122" customFormat="1" ht="21.75" customHeight="1">
      <c r="A26" s="111"/>
      <c r="B26" s="111"/>
      <c r="C26" s="111"/>
      <c r="D26" s="111"/>
      <c r="E26" s="124"/>
      <c r="F26" s="119"/>
      <c r="G26" s="119"/>
      <c r="H26" s="119"/>
      <c r="I26" s="119"/>
      <c r="J26" s="119"/>
      <c r="K26" s="119"/>
      <c r="L26" s="119"/>
      <c r="M26" s="121"/>
    </row>
    <row r="27" spans="1:13" s="38" customFormat="1" ht="21.75" customHeight="1">
      <c r="A27" s="37"/>
      <c r="B27" s="37"/>
      <c r="C27" s="37"/>
      <c r="D27" s="37"/>
      <c r="E27" s="60"/>
      <c r="F27" s="80"/>
      <c r="G27" s="80"/>
      <c r="H27" s="80"/>
      <c r="I27" s="80"/>
      <c r="J27" s="80"/>
      <c r="K27" s="80"/>
      <c r="L27" s="80"/>
      <c r="M27" s="81"/>
    </row>
    <row r="28" spans="1:13" s="38" customFormat="1" ht="21.75" customHeight="1">
      <c r="A28" s="37"/>
      <c r="B28" s="37"/>
      <c r="C28" s="37"/>
      <c r="D28" s="37"/>
      <c r="E28" s="60"/>
      <c r="F28" s="80"/>
      <c r="G28" s="80"/>
      <c r="H28" s="80"/>
      <c r="I28" s="80"/>
      <c r="J28" s="80"/>
      <c r="K28" s="80"/>
      <c r="L28" s="80"/>
      <c r="M28" s="81"/>
    </row>
    <row r="29" spans="1:13" s="38" customFormat="1" ht="21.75" customHeight="1">
      <c r="A29" s="37"/>
      <c r="B29" s="37"/>
      <c r="C29" s="37"/>
      <c r="D29" s="37"/>
      <c r="E29" s="60"/>
      <c r="F29" s="80"/>
      <c r="G29" s="80"/>
      <c r="H29" s="80"/>
      <c r="I29" s="80"/>
      <c r="J29" s="80"/>
      <c r="K29" s="80"/>
      <c r="L29" s="80"/>
      <c r="M29" s="81"/>
    </row>
    <row r="30" spans="1:13" s="38" customFormat="1" ht="21.75" customHeight="1">
      <c r="A30" s="37"/>
      <c r="B30" s="37"/>
      <c r="C30" s="37"/>
      <c r="D30" s="37"/>
      <c r="E30" s="60"/>
      <c r="F30" s="80"/>
      <c r="G30" s="80"/>
      <c r="H30" s="80"/>
      <c r="I30" s="80"/>
      <c r="J30" s="80"/>
      <c r="K30" s="80"/>
      <c r="L30" s="80"/>
      <c r="M30" s="81"/>
    </row>
    <row r="31" spans="1:13" s="38" customFormat="1" ht="21.75" customHeight="1">
      <c r="A31" s="37"/>
      <c r="B31" s="37"/>
      <c r="C31" s="37"/>
      <c r="D31" s="37"/>
      <c r="E31" s="60"/>
      <c r="F31" s="80"/>
      <c r="G31" s="80"/>
      <c r="H31" s="80"/>
      <c r="I31" s="80"/>
      <c r="J31" s="80"/>
      <c r="K31" s="80"/>
      <c r="L31" s="80"/>
      <c r="M31" s="81"/>
    </row>
    <row r="32" spans="1:13" s="38" customFormat="1" ht="21.75" customHeight="1">
      <c r="A32" s="37"/>
      <c r="B32" s="37"/>
      <c r="C32" s="37"/>
      <c r="D32" s="37"/>
      <c r="E32" s="60"/>
      <c r="F32" s="80"/>
      <c r="G32" s="80"/>
      <c r="H32" s="80"/>
      <c r="I32" s="80"/>
      <c r="J32" s="80"/>
      <c r="K32" s="80"/>
      <c r="L32" s="80"/>
      <c r="M32" s="81"/>
    </row>
    <row r="33" spans="1:13" s="38" customFormat="1" ht="21.75" customHeight="1">
      <c r="A33" s="37"/>
      <c r="B33" s="37"/>
      <c r="C33" s="37"/>
      <c r="D33" s="37"/>
      <c r="E33" s="60"/>
      <c r="F33" s="80"/>
      <c r="G33" s="80"/>
      <c r="H33" s="80"/>
      <c r="I33" s="80"/>
      <c r="J33" s="80"/>
      <c r="K33" s="80"/>
      <c r="L33" s="80"/>
      <c r="M33" s="81"/>
    </row>
    <row r="34" spans="1:13" s="38" customFormat="1" ht="21.75" customHeight="1">
      <c r="A34" s="37"/>
      <c r="B34" s="37"/>
      <c r="C34" s="37"/>
      <c r="D34" s="37"/>
      <c r="E34" s="60"/>
      <c r="F34" s="80"/>
      <c r="G34" s="80"/>
      <c r="H34" s="80"/>
      <c r="I34" s="80"/>
      <c r="J34" s="80"/>
      <c r="K34" s="80"/>
      <c r="L34" s="80"/>
      <c r="M34" s="81"/>
    </row>
    <row r="35" spans="1:13" s="38" customFormat="1" ht="21.75" customHeight="1">
      <c r="A35" s="37"/>
      <c r="B35" s="37"/>
      <c r="C35" s="37"/>
      <c r="D35" s="37"/>
      <c r="E35" s="60"/>
      <c r="F35" s="80"/>
      <c r="G35" s="80"/>
      <c r="H35" s="80"/>
      <c r="I35" s="80"/>
      <c r="J35" s="80"/>
      <c r="K35" s="80"/>
      <c r="L35" s="80"/>
      <c r="M35" s="81"/>
    </row>
    <row r="36" spans="1:13" s="38" customFormat="1" ht="21" customHeight="1" thickBot="1">
      <c r="A36" s="62"/>
      <c r="B36" s="62"/>
      <c r="C36" s="62"/>
      <c r="D36" s="62"/>
      <c r="E36" s="66"/>
      <c r="F36" s="82"/>
      <c r="G36" s="82"/>
      <c r="H36" s="82"/>
      <c r="I36" s="82"/>
      <c r="J36" s="82"/>
      <c r="K36" s="82"/>
      <c r="L36" s="82"/>
      <c r="M36" s="83"/>
    </row>
    <row r="37" spans="1:13" ht="15" customHeight="1">
      <c r="A37" s="23"/>
      <c r="B37" s="23"/>
      <c r="C37" s="23"/>
      <c r="D37" s="23"/>
      <c r="E37" s="24"/>
      <c r="F37" s="25"/>
      <c r="G37" s="25"/>
      <c r="H37" s="25"/>
      <c r="I37" s="25"/>
      <c r="J37" s="25"/>
      <c r="K37" s="26"/>
      <c r="L37" s="26"/>
      <c r="M37" s="26"/>
    </row>
    <row r="38" ht="19.5" customHeight="1">
      <c r="A38" s="27"/>
    </row>
  </sheetData>
  <mergeCells count="2">
    <mergeCell ref="M4:M5"/>
    <mergeCell ref="L4:L5"/>
  </mergeCells>
  <printOptions horizontalCentered="1"/>
  <pageMargins left="0.6692913385826772" right="0.6692913385826772" top="0.9448818897637796" bottom="0.7874015748031497" header="0.5118110236220472" footer="0.31496062992125984"/>
  <pageSetup horizontalDpi="600" verticalDpi="600" orientation="portrait" paperSize="9" r:id="rId1"/>
  <headerFooter alignWithMargins="0">
    <oddFooter xml:space="preserve">&amp;C&amp;"細明體,標準"丙&amp;"Times New Roman,標準"  &amp;P+1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showGridLines="0" workbookViewId="0" topLeftCell="A1">
      <selection activeCell="N13" sqref="N13"/>
    </sheetView>
  </sheetViews>
  <sheetFormatPr defaultColWidth="9.00390625" defaultRowHeight="15.75"/>
  <cols>
    <col min="1" max="4" width="2.25390625" style="52" customWidth="1"/>
    <col min="5" max="5" width="25.125" style="52" customWidth="1"/>
    <col min="6" max="8" width="16.25390625" style="52" customWidth="1"/>
    <col min="9" max="9" width="27.625" style="52" customWidth="1"/>
    <col min="10" max="12" width="18.125" style="52" hidden="1" customWidth="1"/>
    <col min="13" max="13" width="27.625" style="52" customWidth="1"/>
    <col min="14" max="14" width="27.625" style="61" customWidth="1"/>
    <col min="15" max="15" width="4.00390625" style="52" customWidth="1"/>
    <col min="16" max="16384" width="9.00390625" style="52" customWidth="1"/>
  </cols>
  <sheetData>
    <row r="1" spans="1:14" ht="27" customHeight="1">
      <c r="A1" s="47"/>
      <c r="B1" s="48"/>
      <c r="C1" s="49"/>
      <c r="D1" s="50"/>
      <c r="E1" s="50"/>
      <c r="F1" s="51"/>
      <c r="H1" s="31" t="s">
        <v>113</v>
      </c>
      <c r="I1" s="194" t="s">
        <v>112</v>
      </c>
      <c r="J1" s="194"/>
      <c r="K1" s="194"/>
      <c r="L1" s="194"/>
      <c r="M1" s="51"/>
      <c r="N1" s="51"/>
    </row>
    <row r="2" spans="1:14" ht="24.75" customHeight="1">
      <c r="A2" s="47"/>
      <c r="B2" s="53"/>
      <c r="C2" s="53"/>
      <c r="D2" s="54"/>
      <c r="E2" s="54"/>
      <c r="F2" s="51"/>
      <c r="G2" s="51"/>
      <c r="H2" s="33" t="s">
        <v>83</v>
      </c>
      <c r="I2" s="34" t="s">
        <v>84</v>
      </c>
      <c r="J2" s="34"/>
      <c r="K2" s="34"/>
      <c r="L2" s="34"/>
      <c r="M2" s="51"/>
      <c r="N2" s="51"/>
    </row>
    <row r="3" spans="1:14" s="57" customFormat="1" ht="24.75" customHeight="1" thickBot="1">
      <c r="A3" s="55"/>
      <c r="B3" s="55"/>
      <c r="C3" s="55"/>
      <c r="D3" s="55"/>
      <c r="E3" s="56"/>
      <c r="F3" s="55"/>
      <c r="H3" s="11" t="s">
        <v>88</v>
      </c>
      <c r="I3" s="57" t="s">
        <v>117</v>
      </c>
      <c r="M3" s="55"/>
      <c r="N3" s="11" t="s">
        <v>25</v>
      </c>
    </row>
    <row r="4" spans="1:14" s="57" customFormat="1" ht="23.25" customHeight="1">
      <c r="A4" s="13" t="s">
        <v>29</v>
      </c>
      <c r="B4" s="13"/>
      <c r="C4" s="13"/>
      <c r="D4" s="13"/>
      <c r="E4" s="58"/>
      <c r="F4" s="13" t="s">
        <v>30</v>
      </c>
      <c r="G4" s="13"/>
      <c r="H4" s="58"/>
      <c r="I4" s="219" t="s">
        <v>14</v>
      </c>
      <c r="J4" s="200" t="s">
        <v>102</v>
      </c>
      <c r="K4" s="200" t="s">
        <v>103</v>
      </c>
      <c r="L4" s="200" t="s">
        <v>104</v>
      </c>
      <c r="M4" s="217" t="s">
        <v>73</v>
      </c>
      <c r="N4" s="215" t="s">
        <v>72</v>
      </c>
    </row>
    <row r="5" spans="1:14" s="57" customFormat="1" ht="23.25" customHeight="1">
      <c r="A5" s="18" t="s">
        <v>0</v>
      </c>
      <c r="B5" s="18" t="s">
        <v>1</v>
      </c>
      <c r="C5" s="18" t="s">
        <v>2</v>
      </c>
      <c r="D5" s="18" t="s">
        <v>3</v>
      </c>
      <c r="E5" s="19" t="s">
        <v>38</v>
      </c>
      <c r="F5" s="20" t="s">
        <v>31</v>
      </c>
      <c r="G5" s="74" t="s">
        <v>60</v>
      </c>
      <c r="H5" s="21" t="s">
        <v>9</v>
      </c>
      <c r="I5" s="220"/>
      <c r="J5" s="199"/>
      <c r="K5" s="199"/>
      <c r="L5" s="199"/>
      <c r="M5" s="218"/>
      <c r="N5" s="216"/>
    </row>
    <row r="6" spans="1:14" s="89" customFormat="1" ht="24" customHeight="1">
      <c r="A6" s="87"/>
      <c r="B6" s="87"/>
      <c r="C6" s="87"/>
      <c r="D6" s="88" t="s">
        <v>4</v>
      </c>
      <c r="E6" s="125" t="s">
        <v>5</v>
      </c>
      <c r="F6" s="84">
        <f aca="true" t="shared" si="0" ref="F6:N6">SUM(F7,F14,F18)</f>
        <v>0</v>
      </c>
      <c r="G6" s="84">
        <f t="shared" si="0"/>
        <v>0</v>
      </c>
      <c r="H6" s="84">
        <f t="shared" si="0"/>
        <v>0</v>
      </c>
      <c r="I6" s="84">
        <f t="shared" si="0"/>
        <v>0</v>
      </c>
      <c r="J6" s="196">
        <f>J7+J14</f>
        <v>15969762</v>
      </c>
      <c r="K6" s="196"/>
      <c r="L6" s="196">
        <f t="shared" si="0"/>
        <v>59191696</v>
      </c>
      <c r="M6" s="84">
        <f t="shared" si="0"/>
        <v>98012590</v>
      </c>
      <c r="N6" s="237">
        <f t="shared" si="0"/>
        <v>-98012590</v>
      </c>
    </row>
    <row r="7" spans="1:14" s="64" customFormat="1" ht="21.75" customHeight="1">
      <c r="A7" s="63">
        <v>1</v>
      </c>
      <c r="B7" s="63"/>
      <c r="C7" s="63"/>
      <c r="D7" s="63"/>
      <c r="E7" s="193" t="s">
        <v>111</v>
      </c>
      <c r="F7" s="77">
        <f aca="true" t="shared" si="1" ref="F7:N7">SUM(F8,F11)</f>
        <v>0</v>
      </c>
      <c r="G7" s="77">
        <f t="shared" si="1"/>
        <v>0</v>
      </c>
      <c r="H7" s="77">
        <f t="shared" si="1"/>
        <v>0</v>
      </c>
      <c r="I7" s="77">
        <f t="shared" si="1"/>
        <v>0</v>
      </c>
      <c r="J7" s="197">
        <f>J8+J11</f>
        <v>308680</v>
      </c>
      <c r="K7" s="197"/>
      <c r="L7" s="197">
        <f t="shared" si="1"/>
        <v>833981</v>
      </c>
      <c r="M7" s="77">
        <f t="shared" si="1"/>
        <v>5622899</v>
      </c>
      <c r="N7" s="238">
        <f t="shared" si="1"/>
        <v>-5622899</v>
      </c>
    </row>
    <row r="8" spans="1:14" s="64" customFormat="1" ht="21.75" customHeight="1">
      <c r="A8" s="63"/>
      <c r="B8" s="63">
        <v>1</v>
      </c>
      <c r="C8" s="63"/>
      <c r="D8" s="63"/>
      <c r="E8" s="190" t="s">
        <v>70</v>
      </c>
      <c r="F8" s="77">
        <f>SUM(F9)</f>
        <v>0</v>
      </c>
      <c r="G8" s="77">
        <f aca="true" t="shared" si="2" ref="G8:I9">SUM(G9)</f>
        <v>0</v>
      </c>
      <c r="H8" s="77">
        <f t="shared" si="2"/>
        <v>0</v>
      </c>
      <c r="I8" s="77">
        <f t="shared" si="2"/>
        <v>0</v>
      </c>
      <c r="J8" s="197">
        <f>J9</f>
        <v>303820</v>
      </c>
      <c r="K8" s="197"/>
      <c r="L8" s="197">
        <f aca="true" t="shared" si="3" ref="L8:N9">SUM(L9)</f>
        <v>829121</v>
      </c>
      <c r="M8" s="77">
        <f t="shared" si="3"/>
        <v>5618039</v>
      </c>
      <c r="N8" s="239">
        <f t="shared" si="3"/>
        <v>-5618039</v>
      </c>
    </row>
    <row r="9" spans="1:14" s="64" customFormat="1" ht="21.75" customHeight="1">
      <c r="A9" s="63"/>
      <c r="B9" s="63"/>
      <c r="C9" s="63">
        <v>1</v>
      </c>
      <c r="D9" s="63"/>
      <c r="E9" s="191" t="s">
        <v>90</v>
      </c>
      <c r="F9" s="78">
        <f>SUM(F10)</f>
        <v>0</v>
      </c>
      <c r="G9" s="78">
        <f t="shared" si="2"/>
        <v>0</v>
      </c>
      <c r="H9" s="78">
        <f t="shared" si="2"/>
        <v>0</v>
      </c>
      <c r="I9" s="78">
        <f t="shared" si="2"/>
        <v>0</v>
      </c>
      <c r="J9" s="198">
        <f>J10</f>
        <v>303820</v>
      </c>
      <c r="K9" s="198"/>
      <c r="L9" s="198">
        <f t="shared" si="3"/>
        <v>829121</v>
      </c>
      <c r="M9" s="78">
        <f t="shared" si="3"/>
        <v>5618039</v>
      </c>
      <c r="N9" s="241">
        <f t="shared" si="3"/>
        <v>-5618039</v>
      </c>
    </row>
    <row r="10" spans="1:14" s="64" customFormat="1" ht="21.75" customHeight="1">
      <c r="A10" s="63"/>
      <c r="B10" s="63"/>
      <c r="C10" s="63"/>
      <c r="D10" s="63">
        <v>1</v>
      </c>
      <c r="E10" s="192" t="s">
        <v>91</v>
      </c>
      <c r="F10" s="78">
        <v>0</v>
      </c>
      <c r="G10" s="78">
        <v>0</v>
      </c>
      <c r="H10" s="78">
        <f>SUM(F10:G10)</f>
        <v>0</v>
      </c>
      <c r="I10" s="78">
        <v>0</v>
      </c>
      <c r="J10" s="195">
        <f>'[1]歲入本年度'!L10</f>
        <v>303820</v>
      </c>
      <c r="K10" s="195">
        <f>'歲入本年度'!L10</f>
        <v>525301</v>
      </c>
      <c r="L10" s="195">
        <f>SUM(J10:K10)</f>
        <v>829121</v>
      </c>
      <c r="M10" s="78">
        <v>5618039</v>
      </c>
      <c r="N10" s="240">
        <f>I10-M10</f>
        <v>-5618039</v>
      </c>
    </row>
    <row r="11" spans="1:14" s="122" customFormat="1" ht="21.75" customHeight="1">
      <c r="A11" s="63"/>
      <c r="B11" s="63">
        <v>2</v>
      </c>
      <c r="C11" s="63"/>
      <c r="D11" s="63"/>
      <c r="E11" s="190" t="s">
        <v>78</v>
      </c>
      <c r="F11" s="77">
        <f aca="true" t="shared" si="4" ref="F11:N20">F12</f>
        <v>0</v>
      </c>
      <c r="G11" s="77">
        <f t="shared" si="4"/>
        <v>0</v>
      </c>
      <c r="H11" s="77">
        <f t="shared" si="4"/>
        <v>0</v>
      </c>
      <c r="I11" s="113">
        <f t="shared" si="4"/>
        <v>0</v>
      </c>
      <c r="J11" s="197">
        <f t="shared" si="4"/>
        <v>4860</v>
      </c>
      <c r="K11" s="197"/>
      <c r="L11" s="197">
        <f t="shared" si="4"/>
        <v>4860</v>
      </c>
      <c r="M11" s="113">
        <f t="shared" si="4"/>
        <v>4860</v>
      </c>
      <c r="N11" s="242">
        <f t="shared" si="4"/>
        <v>-4860</v>
      </c>
    </row>
    <row r="12" spans="1:14" s="122" customFormat="1" ht="21.75" customHeight="1">
      <c r="A12" s="63"/>
      <c r="B12" s="63"/>
      <c r="C12" s="63">
        <v>1</v>
      </c>
      <c r="D12" s="63"/>
      <c r="E12" s="191" t="s">
        <v>90</v>
      </c>
      <c r="F12" s="78">
        <f t="shared" si="4"/>
        <v>0</v>
      </c>
      <c r="G12" s="78">
        <f t="shared" si="4"/>
        <v>0</v>
      </c>
      <c r="H12" s="78">
        <f t="shared" si="4"/>
        <v>0</v>
      </c>
      <c r="I12" s="119">
        <f t="shared" si="4"/>
        <v>0</v>
      </c>
      <c r="J12" s="198">
        <f t="shared" si="4"/>
        <v>4860</v>
      </c>
      <c r="K12" s="198"/>
      <c r="L12" s="198">
        <f t="shared" si="4"/>
        <v>4860</v>
      </c>
      <c r="M12" s="119">
        <f t="shared" si="4"/>
        <v>4860</v>
      </c>
      <c r="N12" s="243">
        <f t="shared" si="4"/>
        <v>-4860</v>
      </c>
    </row>
    <row r="13" spans="1:14" s="122" customFormat="1" ht="21.75" customHeight="1">
      <c r="A13" s="63"/>
      <c r="B13" s="63"/>
      <c r="C13" s="63"/>
      <c r="D13" s="63">
        <v>1</v>
      </c>
      <c r="E13" s="192" t="s">
        <v>91</v>
      </c>
      <c r="F13" s="78">
        <v>0</v>
      </c>
      <c r="G13" s="78">
        <v>0</v>
      </c>
      <c r="H13" s="78">
        <f>SUM(F13:G13)</f>
        <v>0</v>
      </c>
      <c r="I13" s="119">
        <v>0</v>
      </c>
      <c r="J13" s="195">
        <f>'[1]歲入本年度'!L13</f>
        <v>4860</v>
      </c>
      <c r="K13" s="195">
        <f>'歲入本年度'!L13</f>
        <v>0</v>
      </c>
      <c r="L13" s="195">
        <f>SUM(J13:K13)</f>
        <v>4860</v>
      </c>
      <c r="M13" s="119">
        <v>4860</v>
      </c>
      <c r="N13" s="243">
        <f>I13-M13</f>
        <v>-4860</v>
      </c>
    </row>
    <row r="14" spans="1:14" s="122" customFormat="1" ht="21.75" customHeight="1">
      <c r="A14" s="63">
        <v>2</v>
      </c>
      <c r="B14" s="63"/>
      <c r="C14" s="63"/>
      <c r="D14" s="63"/>
      <c r="E14" s="193" t="s">
        <v>110</v>
      </c>
      <c r="F14" s="77">
        <f t="shared" si="4"/>
        <v>0</v>
      </c>
      <c r="G14" s="77">
        <f t="shared" si="4"/>
        <v>0</v>
      </c>
      <c r="H14" s="77">
        <f t="shared" si="4"/>
        <v>0</v>
      </c>
      <c r="I14" s="113">
        <f t="shared" si="4"/>
        <v>0</v>
      </c>
      <c r="J14" s="197">
        <f t="shared" si="4"/>
        <v>15661082</v>
      </c>
      <c r="K14" s="197"/>
      <c r="L14" s="197">
        <f t="shared" si="4"/>
        <v>58356746</v>
      </c>
      <c r="M14" s="113">
        <f t="shared" si="4"/>
        <v>92258893</v>
      </c>
      <c r="N14" s="242">
        <f t="shared" si="4"/>
        <v>-92258893</v>
      </c>
    </row>
    <row r="15" spans="1:14" s="122" customFormat="1" ht="21.75" customHeight="1">
      <c r="A15" s="63"/>
      <c r="B15" s="63">
        <v>1</v>
      </c>
      <c r="C15" s="63"/>
      <c r="D15" s="63"/>
      <c r="E15" s="190" t="s">
        <v>70</v>
      </c>
      <c r="F15" s="77">
        <f t="shared" si="4"/>
        <v>0</v>
      </c>
      <c r="G15" s="77">
        <f t="shared" si="4"/>
        <v>0</v>
      </c>
      <c r="H15" s="77">
        <f t="shared" si="4"/>
        <v>0</v>
      </c>
      <c r="I15" s="113">
        <f t="shared" si="4"/>
        <v>0</v>
      </c>
      <c r="J15" s="197">
        <f t="shared" si="4"/>
        <v>15661082</v>
      </c>
      <c r="K15" s="197"/>
      <c r="L15" s="197">
        <f t="shared" si="4"/>
        <v>58356746</v>
      </c>
      <c r="M15" s="113">
        <f t="shared" si="4"/>
        <v>92258893</v>
      </c>
      <c r="N15" s="242">
        <f t="shared" si="4"/>
        <v>-92258893</v>
      </c>
    </row>
    <row r="16" spans="1:14" s="122" customFormat="1" ht="21.75" customHeight="1">
      <c r="A16" s="63"/>
      <c r="B16" s="63"/>
      <c r="C16" s="63">
        <v>1</v>
      </c>
      <c r="D16" s="63"/>
      <c r="E16" s="191" t="s">
        <v>75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119">
        <f t="shared" si="4"/>
        <v>0</v>
      </c>
      <c r="J16" s="198">
        <f t="shared" si="4"/>
        <v>15661082</v>
      </c>
      <c r="K16" s="198"/>
      <c r="L16" s="198">
        <f t="shared" si="4"/>
        <v>58356746</v>
      </c>
      <c r="M16" s="119">
        <f t="shared" si="4"/>
        <v>92258893</v>
      </c>
      <c r="N16" s="243">
        <f t="shared" si="4"/>
        <v>-92258893</v>
      </c>
    </row>
    <row r="17" spans="1:14" s="122" customFormat="1" ht="21.75" customHeight="1">
      <c r="A17" s="63"/>
      <c r="B17" s="63"/>
      <c r="C17" s="63"/>
      <c r="D17" s="63">
        <v>1</v>
      </c>
      <c r="E17" s="192" t="s">
        <v>76</v>
      </c>
      <c r="F17" s="78">
        <v>0</v>
      </c>
      <c r="G17" s="78">
        <v>0</v>
      </c>
      <c r="H17" s="78">
        <f>SUM(F17:G17)</f>
        <v>0</v>
      </c>
      <c r="I17" s="119">
        <v>0</v>
      </c>
      <c r="J17" s="195">
        <f>'[1]歲入本年度'!L17</f>
        <v>15661082</v>
      </c>
      <c r="K17" s="195">
        <f>'歲入本年度'!L17</f>
        <v>42695664</v>
      </c>
      <c r="L17" s="195">
        <f>SUM(J17:K17)</f>
        <v>58356746</v>
      </c>
      <c r="M17" s="119">
        <v>92258893</v>
      </c>
      <c r="N17" s="243">
        <f>I17-M17</f>
        <v>-92258893</v>
      </c>
    </row>
    <row r="18" spans="1:14" s="122" customFormat="1" ht="21.75" customHeight="1">
      <c r="A18" s="63">
        <v>3</v>
      </c>
      <c r="B18" s="63"/>
      <c r="C18" s="63"/>
      <c r="D18" s="63"/>
      <c r="E18" s="193" t="s">
        <v>95</v>
      </c>
      <c r="F18" s="77">
        <f t="shared" si="4"/>
        <v>0</v>
      </c>
      <c r="G18" s="77">
        <f t="shared" si="4"/>
        <v>0</v>
      </c>
      <c r="H18" s="77">
        <f t="shared" si="4"/>
        <v>0</v>
      </c>
      <c r="I18" s="113">
        <f t="shared" si="4"/>
        <v>0</v>
      </c>
      <c r="J18" s="197"/>
      <c r="K18" s="197"/>
      <c r="L18" s="197">
        <f t="shared" si="4"/>
        <v>969</v>
      </c>
      <c r="M18" s="113">
        <f t="shared" si="4"/>
        <v>130798</v>
      </c>
      <c r="N18" s="242">
        <f t="shared" si="4"/>
        <v>-130798</v>
      </c>
    </row>
    <row r="19" spans="1:14" s="122" customFormat="1" ht="21.75" customHeight="1">
      <c r="A19" s="63"/>
      <c r="B19" s="63">
        <v>1</v>
      </c>
      <c r="C19" s="63"/>
      <c r="D19" s="63"/>
      <c r="E19" s="190" t="s">
        <v>74</v>
      </c>
      <c r="F19" s="77">
        <f t="shared" si="4"/>
        <v>0</v>
      </c>
      <c r="G19" s="77">
        <f t="shared" si="4"/>
        <v>0</v>
      </c>
      <c r="H19" s="77">
        <f t="shared" si="4"/>
        <v>0</v>
      </c>
      <c r="I19" s="113">
        <f t="shared" si="4"/>
        <v>0</v>
      </c>
      <c r="J19" s="197"/>
      <c r="K19" s="197"/>
      <c r="L19" s="197">
        <f t="shared" si="4"/>
        <v>969</v>
      </c>
      <c r="M19" s="113">
        <f t="shared" si="4"/>
        <v>130798</v>
      </c>
      <c r="N19" s="242">
        <f t="shared" si="4"/>
        <v>-130798</v>
      </c>
    </row>
    <row r="20" spans="1:14" s="122" customFormat="1" ht="21.75" customHeight="1">
      <c r="A20" s="63"/>
      <c r="B20" s="63"/>
      <c r="C20" s="63">
        <v>1</v>
      </c>
      <c r="D20" s="63"/>
      <c r="E20" s="191" t="s">
        <v>93</v>
      </c>
      <c r="F20" s="78">
        <f t="shared" si="4"/>
        <v>0</v>
      </c>
      <c r="G20" s="78">
        <f t="shared" si="4"/>
        <v>0</v>
      </c>
      <c r="H20" s="78">
        <f t="shared" si="4"/>
        <v>0</v>
      </c>
      <c r="I20" s="119">
        <f t="shared" si="4"/>
        <v>0</v>
      </c>
      <c r="J20" s="198"/>
      <c r="K20" s="198"/>
      <c r="L20" s="198">
        <f t="shared" si="4"/>
        <v>969</v>
      </c>
      <c r="M20" s="119">
        <f t="shared" si="4"/>
        <v>130798</v>
      </c>
      <c r="N20" s="243">
        <f t="shared" si="4"/>
        <v>-130798</v>
      </c>
    </row>
    <row r="21" spans="1:14" s="122" customFormat="1" ht="21.75" customHeight="1">
      <c r="A21" s="63"/>
      <c r="B21" s="63"/>
      <c r="C21" s="63"/>
      <c r="D21" s="63">
        <v>1</v>
      </c>
      <c r="E21" s="192" t="s">
        <v>94</v>
      </c>
      <c r="F21" s="78">
        <v>0</v>
      </c>
      <c r="G21" s="78">
        <v>0</v>
      </c>
      <c r="H21" s="78">
        <f>SUM(F21:G21)</f>
        <v>0</v>
      </c>
      <c r="I21" s="119">
        <v>0</v>
      </c>
      <c r="J21" s="195"/>
      <c r="K21" s="195">
        <f>'歲入本年度'!L21</f>
        <v>969</v>
      </c>
      <c r="L21" s="195">
        <f>SUM(J21:K21)</f>
        <v>969</v>
      </c>
      <c r="M21" s="119">
        <v>130798</v>
      </c>
      <c r="N21" s="243">
        <f>I21-M21</f>
        <v>-130798</v>
      </c>
    </row>
    <row r="22" spans="1:14" s="122" customFormat="1" ht="21.75" customHeight="1">
      <c r="A22" s="111"/>
      <c r="B22" s="111"/>
      <c r="C22" s="111"/>
      <c r="D22" s="111"/>
      <c r="E22" s="123"/>
      <c r="F22" s="119"/>
      <c r="G22" s="119"/>
      <c r="H22" s="119"/>
      <c r="I22" s="119"/>
      <c r="J22" s="119"/>
      <c r="K22" s="119"/>
      <c r="L22" s="119"/>
      <c r="M22" s="119"/>
      <c r="N22" s="121"/>
    </row>
    <row r="23" spans="1:14" s="122" customFormat="1" ht="21.75" customHeight="1">
      <c r="A23" s="111"/>
      <c r="B23" s="111"/>
      <c r="C23" s="111"/>
      <c r="D23" s="111"/>
      <c r="E23" s="124"/>
      <c r="F23" s="119"/>
      <c r="G23" s="119"/>
      <c r="H23" s="119"/>
      <c r="I23" s="119"/>
      <c r="J23" s="119"/>
      <c r="K23" s="119"/>
      <c r="L23" s="119"/>
      <c r="M23" s="119"/>
      <c r="N23" s="121"/>
    </row>
    <row r="24" spans="1:14" s="122" customFormat="1" ht="21.75" customHeight="1">
      <c r="A24" s="111"/>
      <c r="B24" s="111"/>
      <c r="C24" s="111"/>
      <c r="D24" s="111"/>
      <c r="E24" s="124"/>
      <c r="F24" s="119"/>
      <c r="G24" s="119"/>
      <c r="H24" s="119"/>
      <c r="I24" s="119"/>
      <c r="J24" s="119"/>
      <c r="K24" s="119"/>
      <c r="L24" s="119"/>
      <c r="M24" s="119"/>
      <c r="N24" s="121"/>
    </row>
    <row r="25" spans="1:14" s="122" customFormat="1" ht="21.75" customHeight="1">
      <c r="A25" s="111"/>
      <c r="B25" s="111"/>
      <c r="C25" s="111"/>
      <c r="D25" s="111"/>
      <c r="E25" s="124"/>
      <c r="F25" s="119"/>
      <c r="G25" s="119"/>
      <c r="H25" s="119"/>
      <c r="I25" s="119"/>
      <c r="J25" s="119"/>
      <c r="K25" s="119"/>
      <c r="L25" s="119"/>
      <c r="M25" s="119"/>
      <c r="N25" s="121"/>
    </row>
    <row r="26" spans="1:14" s="122" customFormat="1" ht="21.75" customHeight="1">
      <c r="A26" s="111"/>
      <c r="B26" s="111"/>
      <c r="C26" s="111"/>
      <c r="D26" s="111"/>
      <c r="E26" s="124"/>
      <c r="F26" s="119"/>
      <c r="G26" s="119"/>
      <c r="H26" s="119"/>
      <c r="I26" s="119"/>
      <c r="J26" s="119"/>
      <c r="K26" s="119"/>
      <c r="L26" s="119"/>
      <c r="M26" s="119"/>
      <c r="N26" s="121"/>
    </row>
    <row r="27" spans="1:14" s="122" customFormat="1" ht="21.75" customHeight="1">
      <c r="A27" s="111"/>
      <c r="B27" s="111"/>
      <c r="C27" s="111"/>
      <c r="D27" s="111"/>
      <c r="E27" s="124"/>
      <c r="F27" s="119"/>
      <c r="G27" s="119"/>
      <c r="H27" s="119"/>
      <c r="I27" s="119"/>
      <c r="J27" s="119"/>
      <c r="K27" s="119"/>
      <c r="L27" s="119"/>
      <c r="M27" s="119"/>
      <c r="N27" s="121"/>
    </row>
    <row r="28" spans="1:14" s="122" customFormat="1" ht="21.75" customHeight="1">
      <c r="A28" s="111"/>
      <c r="B28" s="111"/>
      <c r="C28" s="111"/>
      <c r="D28" s="111"/>
      <c r="E28" s="124"/>
      <c r="F28" s="119"/>
      <c r="G28" s="119"/>
      <c r="H28" s="119"/>
      <c r="I28" s="119"/>
      <c r="J28" s="119"/>
      <c r="K28" s="119"/>
      <c r="L28" s="119"/>
      <c r="M28" s="119"/>
      <c r="N28" s="121"/>
    </row>
    <row r="29" spans="1:14" s="42" customFormat="1" ht="21.75" customHeight="1">
      <c r="A29" s="59"/>
      <c r="B29" s="59"/>
      <c r="C29" s="59"/>
      <c r="D29" s="59"/>
      <c r="E29" s="60"/>
      <c r="F29" s="80"/>
      <c r="G29" s="80"/>
      <c r="H29" s="80"/>
      <c r="I29" s="80"/>
      <c r="J29" s="80"/>
      <c r="K29" s="80"/>
      <c r="L29" s="80"/>
      <c r="M29" s="80"/>
      <c r="N29" s="81"/>
    </row>
    <row r="30" spans="1:14" s="42" customFormat="1" ht="21.75" customHeight="1">
      <c r="A30" s="59"/>
      <c r="B30" s="59"/>
      <c r="C30" s="59"/>
      <c r="D30" s="59"/>
      <c r="E30" s="60"/>
      <c r="F30" s="80"/>
      <c r="G30" s="80"/>
      <c r="H30" s="80"/>
      <c r="I30" s="80"/>
      <c r="J30" s="80"/>
      <c r="K30" s="80"/>
      <c r="L30" s="80"/>
      <c r="M30" s="80"/>
      <c r="N30" s="81"/>
    </row>
    <row r="31" spans="1:14" s="42" customFormat="1" ht="21.75" customHeight="1">
      <c r="A31" s="59"/>
      <c r="B31" s="59"/>
      <c r="C31" s="59"/>
      <c r="D31" s="59"/>
      <c r="E31" s="60"/>
      <c r="F31" s="80"/>
      <c r="G31" s="80"/>
      <c r="H31" s="80"/>
      <c r="I31" s="80"/>
      <c r="J31" s="80"/>
      <c r="K31" s="80"/>
      <c r="L31" s="80"/>
      <c r="M31" s="80"/>
      <c r="N31" s="81"/>
    </row>
    <row r="32" spans="1:14" s="42" customFormat="1" ht="21.75" customHeight="1">
      <c r="A32" s="59"/>
      <c r="B32" s="59"/>
      <c r="C32" s="59"/>
      <c r="D32" s="59"/>
      <c r="E32" s="60"/>
      <c r="F32" s="80"/>
      <c r="G32" s="80"/>
      <c r="H32" s="80"/>
      <c r="I32" s="80"/>
      <c r="J32" s="80"/>
      <c r="K32" s="80"/>
      <c r="L32" s="80"/>
      <c r="M32" s="80"/>
      <c r="N32" s="81"/>
    </row>
    <row r="33" spans="1:14" s="42" customFormat="1" ht="33" customHeight="1" thickBot="1">
      <c r="A33" s="65"/>
      <c r="B33" s="65"/>
      <c r="C33" s="65"/>
      <c r="D33" s="65"/>
      <c r="E33" s="66"/>
      <c r="F33" s="82"/>
      <c r="G33" s="82"/>
      <c r="H33" s="82"/>
      <c r="I33" s="82"/>
      <c r="J33" s="82"/>
      <c r="K33" s="82"/>
      <c r="L33" s="82"/>
      <c r="M33" s="82"/>
      <c r="N33" s="83"/>
    </row>
    <row r="34" spans="1:14" ht="18.75" customHeight="1">
      <c r="A34" s="23"/>
      <c r="B34" s="23"/>
      <c r="C34" s="23"/>
      <c r="D34" s="23"/>
      <c r="E34" s="24"/>
      <c r="F34" s="41"/>
      <c r="G34" s="41"/>
      <c r="H34" s="41"/>
      <c r="I34" s="41"/>
      <c r="J34" s="41"/>
      <c r="K34" s="41"/>
      <c r="L34" s="41"/>
      <c r="M34" s="41"/>
      <c r="N34" s="41"/>
    </row>
    <row r="35" spans="6:14" ht="24.75" customHeight="1">
      <c r="F35" s="42"/>
      <c r="G35" s="42"/>
      <c r="H35" s="42"/>
      <c r="I35" s="42"/>
      <c r="J35" s="42"/>
      <c r="K35" s="42"/>
      <c r="L35" s="42"/>
      <c r="M35" s="42"/>
      <c r="N35" s="43"/>
    </row>
    <row r="36" spans="6:14" ht="24.75" customHeight="1">
      <c r="F36" s="42"/>
      <c r="G36" s="42"/>
      <c r="H36" s="42"/>
      <c r="I36" s="42"/>
      <c r="J36" s="42"/>
      <c r="K36" s="42"/>
      <c r="L36" s="42"/>
      <c r="M36" s="42"/>
      <c r="N36" s="43"/>
    </row>
    <row r="37" spans="6:14" ht="16.5">
      <c r="F37" s="42"/>
      <c r="G37" s="42"/>
      <c r="H37" s="42"/>
      <c r="I37" s="42"/>
      <c r="J37" s="42"/>
      <c r="K37" s="42"/>
      <c r="L37" s="42"/>
      <c r="M37" s="42"/>
      <c r="N37" s="43"/>
    </row>
    <row r="38" spans="6:14" ht="16.5">
      <c r="F38" s="42"/>
      <c r="G38" s="42"/>
      <c r="H38" s="42"/>
      <c r="I38" s="42"/>
      <c r="J38" s="42"/>
      <c r="K38" s="42"/>
      <c r="L38" s="42"/>
      <c r="M38" s="42"/>
      <c r="N38" s="43"/>
    </row>
    <row r="39" spans="6:14" ht="16.5">
      <c r="F39" s="42"/>
      <c r="G39" s="42"/>
      <c r="H39" s="42"/>
      <c r="I39" s="42"/>
      <c r="J39" s="42"/>
      <c r="K39" s="42"/>
      <c r="L39" s="42"/>
      <c r="M39" s="42"/>
      <c r="N39" s="43"/>
    </row>
    <row r="40" spans="6:14" ht="16.5">
      <c r="F40" s="42"/>
      <c r="G40" s="42"/>
      <c r="H40" s="42"/>
      <c r="I40" s="42"/>
      <c r="J40" s="42"/>
      <c r="K40" s="42"/>
      <c r="L40" s="42"/>
      <c r="M40" s="42"/>
      <c r="N40" s="43"/>
    </row>
    <row r="41" spans="6:14" ht="16.5">
      <c r="F41" s="42"/>
      <c r="G41" s="42"/>
      <c r="H41" s="42"/>
      <c r="I41" s="42"/>
      <c r="J41" s="42"/>
      <c r="K41" s="42"/>
      <c r="L41" s="42"/>
      <c r="M41" s="42"/>
      <c r="N41" s="43"/>
    </row>
    <row r="42" spans="6:14" ht="16.5">
      <c r="F42" s="42"/>
      <c r="G42" s="42"/>
      <c r="H42" s="42"/>
      <c r="I42" s="42"/>
      <c r="J42" s="42"/>
      <c r="K42" s="42"/>
      <c r="L42" s="42"/>
      <c r="M42" s="42"/>
      <c r="N42" s="43"/>
    </row>
    <row r="43" spans="6:14" ht="16.5">
      <c r="F43" s="42"/>
      <c r="G43" s="42"/>
      <c r="H43" s="42"/>
      <c r="I43" s="42"/>
      <c r="J43" s="42"/>
      <c r="K43" s="42"/>
      <c r="L43" s="42"/>
      <c r="M43" s="42"/>
      <c r="N43" s="43"/>
    </row>
    <row r="44" spans="6:14" ht="16.5">
      <c r="F44" s="42"/>
      <c r="G44" s="42"/>
      <c r="H44" s="42"/>
      <c r="I44" s="42"/>
      <c r="J44" s="42"/>
      <c r="K44" s="42"/>
      <c r="L44" s="42"/>
      <c r="M44" s="42"/>
      <c r="N44" s="43"/>
    </row>
    <row r="45" spans="6:14" ht="16.5">
      <c r="F45" s="42"/>
      <c r="G45" s="42"/>
      <c r="H45" s="42"/>
      <c r="I45" s="42"/>
      <c r="J45" s="42"/>
      <c r="K45" s="42"/>
      <c r="L45" s="42"/>
      <c r="M45" s="42"/>
      <c r="N45" s="43"/>
    </row>
    <row r="46" spans="6:14" ht="16.5">
      <c r="F46" s="42"/>
      <c r="G46" s="42"/>
      <c r="H46" s="42"/>
      <c r="I46" s="42"/>
      <c r="J46" s="42"/>
      <c r="K46" s="42"/>
      <c r="L46" s="42"/>
      <c r="M46" s="42"/>
      <c r="N46" s="43"/>
    </row>
    <row r="47" spans="6:14" ht="16.5">
      <c r="F47" s="42"/>
      <c r="G47" s="42"/>
      <c r="H47" s="42"/>
      <c r="I47" s="42"/>
      <c r="J47" s="42"/>
      <c r="K47" s="42"/>
      <c r="L47" s="42"/>
      <c r="M47" s="42"/>
      <c r="N47" s="43"/>
    </row>
    <row r="48" spans="6:14" ht="16.5">
      <c r="F48" s="42"/>
      <c r="G48" s="42"/>
      <c r="H48" s="42"/>
      <c r="I48" s="42"/>
      <c r="J48" s="42"/>
      <c r="K48" s="42"/>
      <c r="L48" s="42"/>
      <c r="M48" s="42"/>
      <c r="N48" s="43"/>
    </row>
    <row r="49" spans="6:14" ht="16.5">
      <c r="F49" s="42"/>
      <c r="G49" s="42"/>
      <c r="H49" s="42"/>
      <c r="I49" s="42"/>
      <c r="J49" s="42"/>
      <c r="K49" s="42"/>
      <c r="L49" s="42"/>
      <c r="M49" s="42"/>
      <c r="N49" s="43"/>
    </row>
    <row r="50" spans="6:14" ht="16.5">
      <c r="F50" s="42"/>
      <c r="G50" s="42"/>
      <c r="H50" s="42"/>
      <c r="I50" s="42"/>
      <c r="J50" s="42"/>
      <c r="K50" s="42"/>
      <c r="L50" s="42"/>
      <c r="M50" s="42"/>
      <c r="N50" s="43"/>
    </row>
    <row r="51" spans="6:14" ht="16.5">
      <c r="F51" s="42"/>
      <c r="G51" s="42"/>
      <c r="H51" s="42"/>
      <c r="I51" s="42"/>
      <c r="J51" s="42"/>
      <c r="K51" s="42"/>
      <c r="L51" s="42"/>
      <c r="M51" s="42"/>
      <c r="N51" s="43"/>
    </row>
    <row r="52" spans="6:14" ht="16.5">
      <c r="F52" s="42"/>
      <c r="G52" s="42"/>
      <c r="H52" s="42"/>
      <c r="I52" s="42"/>
      <c r="J52" s="42"/>
      <c r="K52" s="42"/>
      <c r="L52" s="42"/>
      <c r="M52" s="42"/>
      <c r="N52" s="43"/>
    </row>
    <row r="53" spans="6:14" ht="16.5">
      <c r="F53" s="42"/>
      <c r="G53" s="42"/>
      <c r="H53" s="42"/>
      <c r="I53" s="42"/>
      <c r="J53" s="42"/>
      <c r="K53" s="42"/>
      <c r="L53" s="42"/>
      <c r="M53" s="42"/>
      <c r="N53" s="43"/>
    </row>
    <row r="54" spans="6:14" ht="16.5">
      <c r="F54" s="42"/>
      <c r="G54" s="42"/>
      <c r="H54" s="42"/>
      <c r="I54" s="42"/>
      <c r="J54" s="42"/>
      <c r="K54" s="42"/>
      <c r="L54" s="42"/>
      <c r="M54" s="42"/>
      <c r="N54" s="43"/>
    </row>
    <row r="55" spans="6:14" ht="16.5">
      <c r="F55" s="42"/>
      <c r="G55" s="42"/>
      <c r="H55" s="42"/>
      <c r="I55" s="42"/>
      <c r="J55" s="42"/>
      <c r="K55" s="42"/>
      <c r="L55" s="42"/>
      <c r="M55" s="42"/>
      <c r="N55" s="43"/>
    </row>
    <row r="56" spans="6:14" ht="16.5">
      <c r="F56" s="42"/>
      <c r="G56" s="42"/>
      <c r="H56" s="42"/>
      <c r="I56" s="42"/>
      <c r="J56" s="42"/>
      <c r="K56" s="42"/>
      <c r="L56" s="42"/>
      <c r="M56" s="42"/>
      <c r="N56" s="43"/>
    </row>
  </sheetData>
  <mergeCells count="3">
    <mergeCell ref="N4:N5"/>
    <mergeCell ref="M4:M5"/>
    <mergeCell ref="I4:I5"/>
  </mergeCells>
  <printOptions horizontalCentered="1"/>
  <pageMargins left="0.6692913385826772" right="0.6692913385826772" top="0.9448818897637796" bottom="0.7874015748031497" header="0.5118110236220472" footer="0.31496062992125984"/>
  <pageSetup horizontalDpi="600" verticalDpi="600" orientation="portrait" paperSize="9" r:id="rId1"/>
  <headerFooter alignWithMargins="0">
    <oddFooter xml:space="preserve">&amp;C&amp;"細明體,標準"丙&amp;"Times New Roman,標準"  &amp;P+3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="75" zoomScaleNormal="75" zoomScaleSheetLayoutView="100" workbookViewId="0" topLeftCell="A1">
      <selection activeCell="I15" sqref="I15"/>
    </sheetView>
  </sheetViews>
  <sheetFormatPr defaultColWidth="9.00390625" defaultRowHeight="15.75"/>
  <cols>
    <col min="1" max="4" width="2.25390625" style="136" customWidth="1"/>
    <col min="5" max="5" width="21.625" style="174" customWidth="1"/>
    <col min="6" max="6" width="18.00390625" style="136" customWidth="1"/>
    <col min="7" max="7" width="8.625" style="136" customWidth="1"/>
    <col min="8" max="8" width="18.00390625" style="136" customWidth="1"/>
    <col min="9" max="9" width="16.75390625" style="136" customWidth="1"/>
    <col min="10" max="11" width="18.00390625" style="136" customWidth="1"/>
    <col min="12" max="14" width="16.75390625" style="136" customWidth="1"/>
    <col min="15" max="15" width="16.75390625" style="175" customWidth="1"/>
    <col min="16" max="16384" width="9.00390625" style="136" customWidth="1"/>
  </cols>
  <sheetData>
    <row r="1" spans="1:15" ht="24.75" customHeight="1">
      <c r="A1" s="127"/>
      <c r="B1" s="128"/>
      <c r="C1" s="129"/>
      <c r="D1" s="130"/>
      <c r="E1" s="131"/>
      <c r="F1" s="132"/>
      <c r="G1" s="132"/>
      <c r="H1" s="129"/>
      <c r="I1" s="133" t="s">
        <v>113</v>
      </c>
      <c r="J1" s="204" t="s">
        <v>112</v>
      </c>
      <c r="K1" s="134"/>
      <c r="L1" s="134"/>
      <c r="M1" s="134"/>
      <c r="N1" s="134"/>
      <c r="O1" s="135"/>
    </row>
    <row r="2" spans="1:15" ht="24.75" customHeight="1">
      <c r="A2" s="127"/>
      <c r="B2" s="137"/>
      <c r="C2" s="137"/>
      <c r="D2" s="138"/>
      <c r="E2" s="139"/>
      <c r="F2" s="132"/>
      <c r="G2" s="132"/>
      <c r="H2" s="132"/>
      <c r="I2" s="140" t="s">
        <v>35</v>
      </c>
      <c r="J2" s="134" t="s">
        <v>34</v>
      </c>
      <c r="K2" s="132"/>
      <c r="L2" s="132"/>
      <c r="M2" s="132"/>
      <c r="N2" s="132"/>
      <c r="O2" s="135"/>
    </row>
    <row r="3" spans="1:15" s="146" customFormat="1" ht="24.75" customHeight="1" thickBot="1">
      <c r="A3" s="141"/>
      <c r="B3" s="141"/>
      <c r="C3" s="141"/>
      <c r="D3" s="141"/>
      <c r="E3" s="142"/>
      <c r="F3" s="141"/>
      <c r="G3" s="141"/>
      <c r="H3" s="141"/>
      <c r="I3" s="11" t="s">
        <v>116</v>
      </c>
      <c r="J3" s="57" t="s">
        <v>117</v>
      </c>
      <c r="K3" s="141"/>
      <c r="L3" s="141"/>
      <c r="M3" s="141"/>
      <c r="N3" s="141"/>
      <c r="O3" s="145" t="s">
        <v>24</v>
      </c>
    </row>
    <row r="4" spans="1:15" s="153" customFormat="1" ht="24.75" customHeight="1">
      <c r="A4" s="147" t="s">
        <v>6</v>
      </c>
      <c r="B4" s="148"/>
      <c r="C4" s="148"/>
      <c r="D4" s="148"/>
      <c r="E4" s="149"/>
      <c r="F4" s="147" t="s">
        <v>19</v>
      </c>
      <c r="G4" s="148"/>
      <c r="H4" s="150"/>
      <c r="I4" s="151" t="s">
        <v>28</v>
      </c>
      <c r="J4" s="148"/>
      <c r="K4" s="148"/>
      <c r="L4" s="152" t="s">
        <v>65</v>
      </c>
      <c r="M4" s="148"/>
      <c r="N4" s="148"/>
      <c r="O4" s="221" t="s">
        <v>62</v>
      </c>
    </row>
    <row r="5" spans="1:15" s="153" customFormat="1" ht="35.25" customHeight="1">
      <c r="A5" s="154" t="s">
        <v>0</v>
      </c>
      <c r="B5" s="154" t="s">
        <v>1</v>
      </c>
      <c r="C5" s="154" t="s">
        <v>2</v>
      </c>
      <c r="D5" s="154" t="s">
        <v>3</v>
      </c>
      <c r="E5" s="155" t="s">
        <v>38</v>
      </c>
      <c r="F5" s="156" t="s">
        <v>8</v>
      </c>
      <c r="G5" s="157" t="s">
        <v>18</v>
      </c>
      <c r="H5" s="158" t="s">
        <v>9</v>
      </c>
      <c r="I5" s="159" t="s">
        <v>61</v>
      </c>
      <c r="J5" s="160" t="s">
        <v>63</v>
      </c>
      <c r="K5" s="158" t="s">
        <v>114</v>
      </c>
      <c r="L5" s="158" t="s">
        <v>10</v>
      </c>
      <c r="M5" s="158" t="s">
        <v>17</v>
      </c>
      <c r="N5" s="158" t="s">
        <v>115</v>
      </c>
      <c r="O5" s="222"/>
    </row>
    <row r="6" spans="1:15" s="167" customFormat="1" ht="21" customHeight="1">
      <c r="A6" s="161"/>
      <c r="B6" s="161"/>
      <c r="C6" s="161"/>
      <c r="D6" s="162" t="s">
        <v>4</v>
      </c>
      <c r="E6" s="163" t="s">
        <v>5</v>
      </c>
      <c r="F6" s="164">
        <f aca="true" t="shared" si="0" ref="F6:O6">F7+F12+F22</f>
        <v>44500000000</v>
      </c>
      <c r="G6" s="164">
        <f t="shared" si="0"/>
        <v>0</v>
      </c>
      <c r="H6" s="164">
        <f t="shared" si="0"/>
        <v>44500000000</v>
      </c>
      <c r="I6" s="165">
        <f t="shared" si="0"/>
        <v>5380931000</v>
      </c>
      <c r="J6" s="164">
        <f t="shared" si="0"/>
        <v>12222712353</v>
      </c>
      <c r="K6" s="164">
        <f t="shared" si="0"/>
        <v>17603643353</v>
      </c>
      <c r="L6" s="164">
        <f t="shared" si="0"/>
        <v>5421008961</v>
      </c>
      <c r="M6" s="164">
        <f t="shared" si="0"/>
        <v>3326248154</v>
      </c>
      <c r="N6" s="164">
        <f t="shared" si="0"/>
        <v>8747257115</v>
      </c>
      <c r="O6" s="166">
        <f t="shared" si="0"/>
        <v>8856386238</v>
      </c>
    </row>
    <row r="7" spans="1:15" s="122" customFormat="1" ht="21" customHeight="1">
      <c r="A7" s="111">
        <v>1</v>
      </c>
      <c r="B7" s="111"/>
      <c r="C7" s="111"/>
      <c r="D7" s="111"/>
      <c r="E7" s="112" t="s">
        <v>43</v>
      </c>
      <c r="F7" s="113">
        <f aca="true" t="shared" si="1" ref="F7:N7">F8</f>
        <v>3520000000</v>
      </c>
      <c r="G7" s="113">
        <f t="shared" si="1"/>
        <v>0</v>
      </c>
      <c r="H7" s="113">
        <f t="shared" si="1"/>
        <v>3520000000</v>
      </c>
      <c r="I7" s="114">
        <f t="shared" si="1"/>
        <v>473680000</v>
      </c>
      <c r="J7" s="113">
        <f t="shared" si="1"/>
        <v>405772998</v>
      </c>
      <c r="K7" s="113">
        <f t="shared" si="1"/>
        <v>879452998</v>
      </c>
      <c r="L7" s="113">
        <f t="shared" si="1"/>
        <v>296571940</v>
      </c>
      <c r="M7" s="113">
        <f t="shared" si="1"/>
        <v>49504684</v>
      </c>
      <c r="N7" s="113">
        <f t="shared" si="1"/>
        <v>346076624</v>
      </c>
      <c r="O7" s="126">
        <f>O8</f>
        <v>533376374</v>
      </c>
    </row>
    <row r="8" spans="1:15" s="122" customFormat="1" ht="21" customHeight="1">
      <c r="A8" s="111"/>
      <c r="B8" s="111">
        <v>1</v>
      </c>
      <c r="C8" s="111"/>
      <c r="D8" s="111"/>
      <c r="E8" s="168" t="s">
        <v>77</v>
      </c>
      <c r="F8" s="113">
        <f>F9</f>
        <v>3520000000</v>
      </c>
      <c r="G8" s="113">
        <f aca="true" t="shared" si="2" ref="G8:O10">G9</f>
        <v>0</v>
      </c>
      <c r="H8" s="113">
        <f t="shared" si="2"/>
        <v>3520000000</v>
      </c>
      <c r="I8" s="114">
        <f>I9</f>
        <v>473680000</v>
      </c>
      <c r="J8" s="113">
        <f t="shared" si="2"/>
        <v>405772998</v>
      </c>
      <c r="K8" s="113">
        <f t="shared" si="2"/>
        <v>879452998</v>
      </c>
      <c r="L8" s="113">
        <f>L9</f>
        <v>296571940</v>
      </c>
      <c r="M8" s="113">
        <f t="shared" si="2"/>
        <v>49504684</v>
      </c>
      <c r="N8" s="113">
        <f t="shared" si="2"/>
        <v>346076624</v>
      </c>
      <c r="O8" s="115">
        <f t="shared" si="2"/>
        <v>533376374</v>
      </c>
    </row>
    <row r="9" spans="1:15" s="122" customFormat="1" ht="21" customHeight="1">
      <c r="A9" s="111"/>
      <c r="B9" s="111"/>
      <c r="C9" s="111"/>
      <c r="D9" s="111"/>
      <c r="E9" s="117" t="s">
        <v>81</v>
      </c>
      <c r="F9" s="113">
        <f>F10</f>
        <v>3520000000</v>
      </c>
      <c r="G9" s="113">
        <f t="shared" si="2"/>
        <v>0</v>
      </c>
      <c r="H9" s="113">
        <f t="shared" si="2"/>
        <v>3520000000</v>
      </c>
      <c r="I9" s="114">
        <f>I10</f>
        <v>473680000</v>
      </c>
      <c r="J9" s="113">
        <f t="shared" si="2"/>
        <v>405772998</v>
      </c>
      <c r="K9" s="113">
        <f t="shared" si="2"/>
        <v>879452998</v>
      </c>
      <c r="L9" s="113">
        <f>L10</f>
        <v>296571940</v>
      </c>
      <c r="M9" s="113">
        <f t="shared" si="2"/>
        <v>49504684</v>
      </c>
      <c r="N9" s="113">
        <f t="shared" si="2"/>
        <v>346076624</v>
      </c>
      <c r="O9" s="115">
        <f t="shared" si="2"/>
        <v>533376374</v>
      </c>
    </row>
    <row r="10" spans="1:15" s="122" customFormat="1" ht="21" customHeight="1">
      <c r="A10" s="111"/>
      <c r="B10" s="111"/>
      <c r="C10" s="111">
        <v>1</v>
      </c>
      <c r="D10" s="111"/>
      <c r="E10" s="118" t="s">
        <v>44</v>
      </c>
      <c r="F10" s="119">
        <f>F11</f>
        <v>3520000000</v>
      </c>
      <c r="G10" s="119">
        <f>G11</f>
        <v>0</v>
      </c>
      <c r="H10" s="119">
        <f>H11</f>
        <v>3520000000</v>
      </c>
      <c r="I10" s="120">
        <f>I11</f>
        <v>473680000</v>
      </c>
      <c r="J10" s="119">
        <f t="shared" si="2"/>
        <v>405772998</v>
      </c>
      <c r="K10" s="119">
        <f t="shared" si="2"/>
        <v>879452998</v>
      </c>
      <c r="L10" s="119">
        <f>L11</f>
        <v>296571940</v>
      </c>
      <c r="M10" s="119">
        <f t="shared" si="2"/>
        <v>49504684</v>
      </c>
      <c r="N10" s="119">
        <f t="shared" si="2"/>
        <v>346076624</v>
      </c>
      <c r="O10" s="121">
        <f>O11</f>
        <v>533376374</v>
      </c>
    </row>
    <row r="11" spans="1:15" s="122" customFormat="1" ht="21" customHeight="1">
      <c r="A11" s="111"/>
      <c r="B11" s="111"/>
      <c r="C11" s="111"/>
      <c r="D11" s="111">
        <v>1</v>
      </c>
      <c r="E11" s="124" t="s">
        <v>45</v>
      </c>
      <c r="F11" s="119">
        <v>3520000000</v>
      </c>
      <c r="G11" s="119">
        <v>0</v>
      </c>
      <c r="H11" s="119">
        <f>F11+G11</f>
        <v>3520000000</v>
      </c>
      <c r="I11" s="120">
        <v>473680000</v>
      </c>
      <c r="J11" s="119">
        <v>405772998</v>
      </c>
      <c r="K11" s="119">
        <f>I11+J11</f>
        <v>879452998</v>
      </c>
      <c r="L11" s="119">
        <v>296571940</v>
      </c>
      <c r="M11" s="119">
        <v>49504684</v>
      </c>
      <c r="N11" s="119">
        <f>L11+M11</f>
        <v>346076624</v>
      </c>
      <c r="O11" s="121">
        <f>K11-N11</f>
        <v>533376374</v>
      </c>
    </row>
    <row r="12" spans="1:15" s="116" customFormat="1" ht="21" customHeight="1">
      <c r="A12" s="111">
        <v>2</v>
      </c>
      <c r="B12" s="110"/>
      <c r="C12" s="110"/>
      <c r="D12" s="110"/>
      <c r="E12" s="112" t="s">
        <v>11</v>
      </c>
      <c r="F12" s="113">
        <f>F13+F19</f>
        <v>27880000000</v>
      </c>
      <c r="G12" s="113">
        <f aca="true" t="shared" si="3" ref="G12:O12">G13+G19</f>
        <v>0</v>
      </c>
      <c r="H12" s="113">
        <f t="shared" si="3"/>
        <v>27880000000</v>
      </c>
      <c r="I12" s="114">
        <f t="shared" si="3"/>
        <v>3279651000</v>
      </c>
      <c r="J12" s="113">
        <f t="shared" si="3"/>
        <v>9725416444</v>
      </c>
      <c r="K12" s="113">
        <f t="shared" si="3"/>
        <v>13005067444</v>
      </c>
      <c r="L12" s="113">
        <f t="shared" si="3"/>
        <v>3179650160</v>
      </c>
      <c r="M12" s="113">
        <f t="shared" si="3"/>
        <v>2893693021</v>
      </c>
      <c r="N12" s="113">
        <f t="shared" si="3"/>
        <v>6073343181</v>
      </c>
      <c r="O12" s="126">
        <f t="shared" si="3"/>
        <v>6931724263</v>
      </c>
    </row>
    <row r="13" spans="1:15" s="116" customFormat="1" ht="21" customHeight="1">
      <c r="A13" s="110"/>
      <c r="B13" s="111">
        <v>1</v>
      </c>
      <c r="C13" s="110"/>
      <c r="D13" s="110"/>
      <c r="E13" s="168" t="s">
        <v>70</v>
      </c>
      <c r="F13" s="113">
        <f>F14</f>
        <v>27567700000</v>
      </c>
      <c r="G13" s="113">
        <f aca="true" t="shared" si="4" ref="G13:O13">G14</f>
        <v>0</v>
      </c>
      <c r="H13" s="113">
        <f t="shared" si="4"/>
        <v>27567700000</v>
      </c>
      <c r="I13" s="114">
        <f>I14</f>
        <v>3249620000</v>
      </c>
      <c r="J13" s="113">
        <f t="shared" si="4"/>
        <v>9718092032</v>
      </c>
      <c r="K13" s="113">
        <f t="shared" si="4"/>
        <v>12967712032</v>
      </c>
      <c r="L13" s="113">
        <f>L14</f>
        <v>3151090489</v>
      </c>
      <c r="M13" s="113">
        <f t="shared" si="4"/>
        <v>2893613031</v>
      </c>
      <c r="N13" s="113">
        <f t="shared" si="4"/>
        <v>6044703520</v>
      </c>
      <c r="O13" s="115">
        <f t="shared" si="4"/>
        <v>6923008512</v>
      </c>
    </row>
    <row r="14" spans="1:15" s="116" customFormat="1" ht="21" customHeight="1">
      <c r="A14" s="110"/>
      <c r="B14" s="111"/>
      <c r="C14" s="110"/>
      <c r="D14" s="110"/>
      <c r="E14" s="117" t="s">
        <v>15</v>
      </c>
      <c r="F14" s="113">
        <f>F15</f>
        <v>27567700000</v>
      </c>
      <c r="G14" s="113">
        <f>G15</f>
        <v>0</v>
      </c>
      <c r="H14" s="113">
        <f>H15</f>
        <v>27567700000</v>
      </c>
      <c r="I14" s="114">
        <f>I15</f>
        <v>3249620000</v>
      </c>
      <c r="J14" s="113">
        <f>J15</f>
        <v>9718092032</v>
      </c>
      <c r="K14" s="113">
        <f>K15</f>
        <v>12967712032</v>
      </c>
      <c r="L14" s="113">
        <f>L15</f>
        <v>3151090489</v>
      </c>
      <c r="M14" s="113">
        <f>M15</f>
        <v>2893613031</v>
      </c>
      <c r="N14" s="113">
        <f>N15</f>
        <v>6044703520</v>
      </c>
      <c r="O14" s="115">
        <f>O15</f>
        <v>6923008512</v>
      </c>
    </row>
    <row r="15" spans="1:15" s="122" customFormat="1" ht="37.5" customHeight="1">
      <c r="A15" s="111"/>
      <c r="B15" s="111"/>
      <c r="C15" s="111">
        <v>1</v>
      </c>
      <c r="D15" s="111"/>
      <c r="E15" s="118" t="s">
        <v>46</v>
      </c>
      <c r="F15" s="119">
        <f aca="true" t="shared" si="5" ref="F15:N15">F16+F17+F18</f>
        <v>27567700000</v>
      </c>
      <c r="G15" s="119">
        <f t="shared" si="5"/>
        <v>0</v>
      </c>
      <c r="H15" s="119">
        <f t="shared" si="5"/>
        <v>27567700000</v>
      </c>
      <c r="I15" s="120">
        <f t="shared" si="5"/>
        <v>3249620000</v>
      </c>
      <c r="J15" s="119">
        <f t="shared" si="5"/>
        <v>9718092032</v>
      </c>
      <c r="K15" s="119">
        <f t="shared" si="5"/>
        <v>12967712032</v>
      </c>
      <c r="L15" s="119">
        <f t="shared" si="5"/>
        <v>3151090489</v>
      </c>
      <c r="M15" s="119">
        <f t="shared" si="5"/>
        <v>2893613031</v>
      </c>
      <c r="N15" s="119">
        <f t="shared" si="5"/>
        <v>6044703520</v>
      </c>
      <c r="O15" s="121">
        <f>K15-N15</f>
        <v>6923008512</v>
      </c>
    </row>
    <row r="16" spans="1:15" s="122" customFormat="1" ht="21" customHeight="1">
      <c r="A16" s="111"/>
      <c r="B16" s="111"/>
      <c r="C16" s="111"/>
      <c r="D16" s="111">
        <v>1</v>
      </c>
      <c r="E16" s="205" t="s">
        <v>47</v>
      </c>
      <c r="F16" s="119">
        <v>4694868000</v>
      </c>
      <c r="G16" s="119">
        <v>0</v>
      </c>
      <c r="H16" s="119">
        <f>F16+G16</f>
        <v>4694868000</v>
      </c>
      <c r="I16" s="120">
        <v>468320000</v>
      </c>
      <c r="J16" s="119">
        <v>2455758328</v>
      </c>
      <c r="K16" s="119">
        <f>I16+J16</f>
        <v>2924078328</v>
      </c>
      <c r="L16" s="119">
        <v>626567629</v>
      </c>
      <c r="M16" s="119">
        <v>284266668</v>
      </c>
      <c r="N16" s="119">
        <f>L16+M16</f>
        <v>910834297</v>
      </c>
      <c r="O16" s="121">
        <f>K16-N16</f>
        <v>2013244031</v>
      </c>
    </row>
    <row r="17" spans="1:15" s="122" customFormat="1" ht="37.5" customHeight="1">
      <c r="A17" s="111"/>
      <c r="B17" s="111"/>
      <c r="C17" s="111"/>
      <c r="D17" s="111">
        <v>2</v>
      </c>
      <c r="E17" s="205" t="s">
        <v>48</v>
      </c>
      <c r="F17" s="119">
        <v>22768232000</v>
      </c>
      <c r="G17" s="119">
        <v>0</v>
      </c>
      <c r="H17" s="119">
        <f>F17+G17</f>
        <v>22768232000</v>
      </c>
      <c r="I17" s="120">
        <v>2756300000</v>
      </c>
      <c r="J17" s="119">
        <v>7192253704</v>
      </c>
      <c r="K17" s="119">
        <f>I17+J17</f>
        <v>9948553704</v>
      </c>
      <c r="L17" s="119">
        <v>2524522860</v>
      </c>
      <c r="M17" s="119">
        <v>2609346363</v>
      </c>
      <c r="N17" s="119">
        <f>L17+M17</f>
        <v>5133869223</v>
      </c>
      <c r="O17" s="121">
        <f>K17-N17</f>
        <v>4814684481</v>
      </c>
    </row>
    <row r="18" spans="1:15" s="122" customFormat="1" ht="37.5" customHeight="1">
      <c r="A18" s="111"/>
      <c r="B18" s="111"/>
      <c r="C18" s="111"/>
      <c r="D18" s="111">
        <v>3</v>
      </c>
      <c r="E18" s="205" t="s">
        <v>49</v>
      </c>
      <c r="F18" s="119">
        <v>104600000</v>
      </c>
      <c r="G18" s="119">
        <v>0</v>
      </c>
      <c r="H18" s="119">
        <f>F18+G18</f>
        <v>104600000</v>
      </c>
      <c r="I18" s="120">
        <v>25000000</v>
      </c>
      <c r="J18" s="119">
        <v>70080000</v>
      </c>
      <c r="K18" s="119">
        <f>I18+J18</f>
        <v>95080000</v>
      </c>
      <c r="L18" s="119">
        <v>0</v>
      </c>
      <c r="M18" s="119">
        <v>0</v>
      </c>
      <c r="N18" s="119">
        <f>L18+M18</f>
        <v>0</v>
      </c>
      <c r="O18" s="121">
        <f>K18-N18</f>
        <v>95080000</v>
      </c>
    </row>
    <row r="19" spans="1:15" s="116" customFormat="1" ht="21" customHeight="1">
      <c r="A19" s="110"/>
      <c r="B19" s="111">
        <v>2</v>
      </c>
      <c r="C19" s="110"/>
      <c r="D19" s="110"/>
      <c r="E19" s="168" t="s">
        <v>78</v>
      </c>
      <c r="F19" s="113">
        <f>F20</f>
        <v>312300000</v>
      </c>
      <c r="G19" s="113">
        <f aca="true" t="shared" si="6" ref="G19:O19">G20</f>
        <v>0</v>
      </c>
      <c r="H19" s="113">
        <f t="shared" si="6"/>
        <v>312300000</v>
      </c>
      <c r="I19" s="114">
        <f>I20</f>
        <v>30031000</v>
      </c>
      <c r="J19" s="113">
        <f t="shared" si="6"/>
        <v>7324412</v>
      </c>
      <c r="K19" s="113">
        <f t="shared" si="6"/>
        <v>37355412</v>
      </c>
      <c r="L19" s="113">
        <f>L20</f>
        <v>28559671</v>
      </c>
      <c r="M19" s="113">
        <f t="shared" si="6"/>
        <v>79990</v>
      </c>
      <c r="N19" s="113">
        <f t="shared" si="6"/>
        <v>28639661</v>
      </c>
      <c r="O19" s="115">
        <f t="shared" si="6"/>
        <v>8715751</v>
      </c>
    </row>
    <row r="20" spans="1:15" s="116" customFormat="1" ht="21" customHeight="1">
      <c r="A20" s="110"/>
      <c r="B20" s="111"/>
      <c r="C20" s="110"/>
      <c r="D20" s="110"/>
      <c r="E20" s="117" t="s">
        <v>15</v>
      </c>
      <c r="F20" s="113">
        <f>F21</f>
        <v>312300000</v>
      </c>
      <c r="G20" s="113">
        <f>G21</f>
        <v>0</v>
      </c>
      <c r="H20" s="113">
        <f>H21</f>
        <v>312300000</v>
      </c>
      <c r="I20" s="114">
        <f>I21</f>
        <v>30031000</v>
      </c>
      <c r="J20" s="113">
        <f>J21</f>
        <v>7324412</v>
      </c>
      <c r="K20" s="113">
        <f>K21</f>
        <v>37355412</v>
      </c>
      <c r="L20" s="113">
        <f>L21</f>
        <v>28559671</v>
      </c>
      <c r="M20" s="113">
        <f>M21</f>
        <v>79990</v>
      </c>
      <c r="N20" s="113">
        <f>N21</f>
        <v>28639661</v>
      </c>
      <c r="O20" s="115">
        <f>O21</f>
        <v>8715751</v>
      </c>
    </row>
    <row r="21" spans="1:15" s="122" customFormat="1" ht="37.5" customHeight="1">
      <c r="A21" s="111"/>
      <c r="B21" s="111"/>
      <c r="C21" s="111">
        <v>1</v>
      </c>
      <c r="D21" s="111"/>
      <c r="E21" s="118" t="s">
        <v>67</v>
      </c>
      <c r="F21" s="119">
        <v>312300000</v>
      </c>
      <c r="G21" s="119">
        <v>0</v>
      </c>
      <c r="H21" s="119">
        <f>F21+G21</f>
        <v>312300000</v>
      </c>
      <c r="I21" s="120">
        <v>30031000</v>
      </c>
      <c r="J21" s="119">
        <v>7324412</v>
      </c>
      <c r="K21" s="119">
        <f>I21+J21</f>
        <v>37355412</v>
      </c>
      <c r="L21" s="119">
        <v>28559671</v>
      </c>
      <c r="M21" s="119">
        <v>79990</v>
      </c>
      <c r="N21" s="119">
        <f>L21+M21</f>
        <v>28639661</v>
      </c>
      <c r="O21" s="121">
        <f>K21-N21</f>
        <v>8715751</v>
      </c>
    </row>
    <row r="22" spans="1:15" s="116" customFormat="1" ht="21" customHeight="1">
      <c r="A22" s="111">
        <v>3</v>
      </c>
      <c r="B22" s="110"/>
      <c r="C22" s="110"/>
      <c r="D22" s="110"/>
      <c r="E22" s="112" t="s">
        <v>50</v>
      </c>
      <c r="F22" s="113">
        <f>F23+F27</f>
        <v>13100000000</v>
      </c>
      <c r="G22" s="113">
        <f aca="true" t="shared" si="7" ref="G22:O22">G23+G27</f>
        <v>0</v>
      </c>
      <c r="H22" s="113">
        <f t="shared" si="7"/>
        <v>13100000000</v>
      </c>
      <c r="I22" s="114">
        <f t="shared" si="7"/>
        <v>1627600000</v>
      </c>
      <c r="J22" s="113">
        <f t="shared" si="7"/>
        <v>2091522911</v>
      </c>
      <c r="K22" s="113">
        <f t="shared" si="7"/>
        <v>3719122911</v>
      </c>
      <c r="L22" s="113">
        <f t="shared" si="7"/>
        <v>1944786861</v>
      </c>
      <c r="M22" s="113">
        <f t="shared" si="7"/>
        <v>383050449</v>
      </c>
      <c r="N22" s="113">
        <f t="shared" si="7"/>
        <v>2327837310</v>
      </c>
      <c r="O22" s="126">
        <f t="shared" si="7"/>
        <v>1391285601</v>
      </c>
    </row>
    <row r="23" spans="1:15" s="116" customFormat="1" ht="21" customHeight="1">
      <c r="A23" s="110"/>
      <c r="B23" s="111">
        <v>1</v>
      </c>
      <c r="C23" s="110"/>
      <c r="D23" s="110"/>
      <c r="E23" s="168" t="s">
        <v>79</v>
      </c>
      <c r="F23" s="113">
        <f>F24</f>
        <v>2000000000</v>
      </c>
      <c r="G23" s="113">
        <f aca="true" t="shared" si="8" ref="G23:O23">G24</f>
        <v>0</v>
      </c>
      <c r="H23" s="113">
        <f t="shared" si="8"/>
        <v>2000000000</v>
      </c>
      <c r="I23" s="114">
        <f>I24</f>
        <v>500000000</v>
      </c>
      <c r="J23" s="113">
        <f t="shared" si="8"/>
        <v>75227318</v>
      </c>
      <c r="K23" s="113">
        <f t="shared" si="8"/>
        <v>575227318</v>
      </c>
      <c r="L23" s="113">
        <f>L24</f>
        <v>121261671</v>
      </c>
      <c r="M23" s="113">
        <f t="shared" si="8"/>
        <v>0</v>
      </c>
      <c r="N23" s="113">
        <f t="shared" si="8"/>
        <v>121261671</v>
      </c>
      <c r="O23" s="115">
        <f t="shared" si="8"/>
        <v>453965647</v>
      </c>
    </row>
    <row r="24" spans="1:15" s="116" customFormat="1" ht="21" customHeight="1">
      <c r="A24" s="110"/>
      <c r="B24" s="111"/>
      <c r="C24" s="110"/>
      <c r="D24" s="110"/>
      <c r="E24" s="117" t="s">
        <v>15</v>
      </c>
      <c r="F24" s="113">
        <f>F25</f>
        <v>2000000000</v>
      </c>
      <c r="G24" s="113">
        <f>G25</f>
        <v>0</v>
      </c>
      <c r="H24" s="113">
        <f aca="true" t="shared" si="9" ref="H24:O25">H25</f>
        <v>2000000000</v>
      </c>
      <c r="I24" s="114">
        <f>I25</f>
        <v>500000000</v>
      </c>
      <c r="J24" s="113">
        <f>J25</f>
        <v>75227318</v>
      </c>
      <c r="K24" s="113">
        <f t="shared" si="9"/>
        <v>575227318</v>
      </c>
      <c r="L24" s="113">
        <f>L25</f>
        <v>121261671</v>
      </c>
      <c r="M24" s="113">
        <f>M25</f>
        <v>0</v>
      </c>
      <c r="N24" s="113">
        <f t="shared" si="9"/>
        <v>121261671</v>
      </c>
      <c r="O24" s="115">
        <f t="shared" si="9"/>
        <v>453965647</v>
      </c>
    </row>
    <row r="25" spans="1:15" s="122" customFormat="1" ht="21" customHeight="1">
      <c r="A25" s="111"/>
      <c r="B25" s="111"/>
      <c r="C25" s="111">
        <v>1</v>
      </c>
      <c r="D25" s="111"/>
      <c r="E25" s="118" t="s">
        <v>51</v>
      </c>
      <c r="F25" s="119">
        <f>F26</f>
        <v>2000000000</v>
      </c>
      <c r="G25" s="119">
        <f>G26</f>
        <v>0</v>
      </c>
      <c r="H25" s="119">
        <f t="shared" si="9"/>
        <v>2000000000</v>
      </c>
      <c r="I25" s="120">
        <f t="shared" si="9"/>
        <v>500000000</v>
      </c>
      <c r="J25" s="119">
        <f t="shared" si="9"/>
        <v>75227318</v>
      </c>
      <c r="K25" s="119">
        <f t="shared" si="9"/>
        <v>575227318</v>
      </c>
      <c r="L25" s="119">
        <f t="shared" si="9"/>
        <v>121261671</v>
      </c>
      <c r="M25" s="119">
        <f t="shared" si="9"/>
        <v>0</v>
      </c>
      <c r="N25" s="119">
        <f t="shared" si="9"/>
        <v>121261671</v>
      </c>
      <c r="O25" s="121">
        <f t="shared" si="9"/>
        <v>453965647</v>
      </c>
    </row>
    <row r="26" spans="1:15" s="122" customFormat="1" ht="21" customHeight="1">
      <c r="A26" s="111"/>
      <c r="B26" s="111"/>
      <c r="C26" s="111"/>
      <c r="D26" s="111">
        <v>1</v>
      </c>
      <c r="E26" s="205" t="s">
        <v>52</v>
      </c>
      <c r="F26" s="119">
        <v>2000000000</v>
      </c>
      <c r="G26" s="119">
        <v>0</v>
      </c>
      <c r="H26" s="119">
        <f>F26+G26</f>
        <v>2000000000</v>
      </c>
      <c r="I26" s="120">
        <v>500000000</v>
      </c>
      <c r="J26" s="119">
        <v>75227318</v>
      </c>
      <c r="K26" s="119">
        <f>I26+J26</f>
        <v>575227318</v>
      </c>
      <c r="L26" s="119">
        <v>121261671</v>
      </c>
      <c r="M26" s="119">
        <v>0</v>
      </c>
      <c r="N26" s="119">
        <f>L26+M26</f>
        <v>121261671</v>
      </c>
      <c r="O26" s="121">
        <f>K26-N26</f>
        <v>453965647</v>
      </c>
    </row>
    <row r="27" spans="1:15" s="116" customFormat="1" ht="21" customHeight="1">
      <c r="A27" s="110"/>
      <c r="B27" s="111">
        <v>2</v>
      </c>
      <c r="C27" s="110"/>
      <c r="D27" s="110"/>
      <c r="E27" s="168" t="s">
        <v>80</v>
      </c>
      <c r="F27" s="113">
        <f>F28</f>
        <v>11100000000</v>
      </c>
      <c r="G27" s="113">
        <f aca="true" t="shared" si="10" ref="G27:O28">G28</f>
        <v>0</v>
      </c>
      <c r="H27" s="113">
        <f t="shared" si="10"/>
        <v>11100000000</v>
      </c>
      <c r="I27" s="114">
        <f>I28</f>
        <v>1127600000</v>
      </c>
      <c r="J27" s="113">
        <f t="shared" si="10"/>
        <v>2016295593</v>
      </c>
      <c r="K27" s="113">
        <f t="shared" si="10"/>
        <v>3143895593</v>
      </c>
      <c r="L27" s="113">
        <f>L28</f>
        <v>1823525190</v>
      </c>
      <c r="M27" s="113">
        <f t="shared" si="10"/>
        <v>383050449</v>
      </c>
      <c r="N27" s="113">
        <f t="shared" si="10"/>
        <v>2206575639</v>
      </c>
      <c r="O27" s="115">
        <f t="shared" si="10"/>
        <v>937319954</v>
      </c>
    </row>
    <row r="28" spans="1:15" s="116" customFormat="1" ht="21" customHeight="1">
      <c r="A28" s="110"/>
      <c r="B28" s="111"/>
      <c r="C28" s="110"/>
      <c r="D28" s="110"/>
      <c r="E28" s="117" t="s">
        <v>15</v>
      </c>
      <c r="F28" s="113">
        <f>F29</f>
        <v>11100000000</v>
      </c>
      <c r="G28" s="113">
        <f>G29</f>
        <v>0</v>
      </c>
      <c r="H28" s="113">
        <f t="shared" si="10"/>
        <v>11100000000</v>
      </c>
      <c r="I28" s="114">
        <f>I29</f>
        <v>1127600000</v>
      </c>
      <c r="J28" s="113">
        <f>J29</f>
        <v>2016295593</v>
      </c>
      <c r="K28" s="113">
        <f t="shared" si="10"/>
        <v>3143895593</v>
      </c>
      <c r="L28" s="113">
        <f>L29</f>
        <v>1823525190</v>
      </c>
      <c r="M28" s="113">
        <f>M29</f>
        <v>383050449</v>
      </c>
      <c r="N28" s="113">
        <f t="shared" si="10"/>
        <v>2206575639</v>
      </c>
      <c r="O28" s="115">
        <f t="shared" si="10"/>
        <v>937319954</v>
      </c>
    </row>
    <row r="29" spans="1:15" s="122" customFormat="1" ht="21" customHeight="1">
      <c r="A29" s="111"/>
      <c r="B29" s="111"/>
      <c r="C29" s="111">
        <v>1</v>
      </c>
      <c r="D29" s="111"/>
      <c r="E29" s="118" t="s">
        <v>68</v>
      </c>
      <c r="F29" s="119">
        <f>F31+F30</f>
        <v>11100000000</v>
      </c>
      <c r="G29" s="119">
        <f aca="true" t="shared" si="11" ref="G29:O29">G31+G30</f>
        <v>0</v>
      </c>
      <c r="H29" s="119">
        <f t="shared" si="11"/>
        <v>11100000000</v>
      </c>
      <c r="I29" s="120">
        <f t="shared" si="11"/>
        <v>1127600000</v>
      </c>
      <c r="J29" s="119">
        <f t="shared" si="11"/>
        <v>2016295593</v>
      </c>
      <c r="K29" s="119">
        <f t="shared" si="11"/>
        <v>3143895593</v>
      </c>
      <c r="L29" s="119">
        <f t="shared" si="11"/>
        <v>1823525190</v>
      </c>
      <c r="M29" s="119">
        <f t="shared" si="11"/>
        <v>383050449</v>
      </c>
      <c r="N29" s="119">
        <f t="shared" si="11"/>
        <v>2206575639</v>
      </c>
      <c r="O29" s="121">
        <f t="shared" si="11"/>
        <v>937319954</v>
      </c>
    </row>
    <row r="30" spans="1:15" s="122" customFormat="1" ht="21" customHeight="1">
      <c r="A30" s="111"/>
      <c r="B30" s="111"/>
      <c r="C30" s="111"/>
      <c r="D30" s="111">
        <v>1</v>
      </c>
      <c r="E30" s="205" t="s">
        <v>53</v>
      </c>
      <c r="F30" s="119">
        <v>3600000000</v>
      </c>
      <c r="G30" s="119">
        <v>0</v>
      </c>
      <c r="H30" s="119">
        <f>F30+G30</f>
        <v>3600000000</v>
      </c>
      <c r="I30" s="120">
        <v>340600000</v>
      </c>
      <c r="J30" s="119">
        <v>619437375</v>
      </c>
      <c r="K30" s="119">
        <f>I30+J30</f>
        <v>960037375</v>
      </c>
      <c r="L30" s="119">
        <v>567747601</v>
      </c>
      <c r="M30" s="119">
        <v>76605772</v>
      </c>
      <c r="N30" s="119">
        <f>L30+M30</f>
        <v>644353373</v>
      </c>
      <c r="O30" s="121">
        <f>K30-N30</f>
        <v>315684002</v>
      </c>
    </row>
    <row r="31" spans="1:15" s="122" customFormat="1" ht="21.75" customHeight="1" thickBot="1">
      <c r="A31" s="206"/>
      <c r="B31" s="206"/>
      <c r="C31" s="206"/>
      <c r="D31" s="206">
        <v>2</v>
      </c>
      <c r="E31" s="207" t="s">
        <v>54</v>
      </c>
      <c r="F31" s="208">
        <v>7500000000</v>
      </c>
      <c r="G31" s="208">
        <v>0</v>
      </c>
      <c r="H31" s="208">
        <f>F31+G31</f>
        <v>7500000000</v>
      </c>
      <c r="I31" s="209">
        <v>787000000</v>
      </c>
      <c r="J31" s="208">
        <v>1396858218</v>
      </c>
      <c r="K31" s="208">
        <f>I31+J31</f>
        <v>2183858218</v>
      </c>
      <c r="L31" s="208">
        <v>1255777589</v>
      </c>
      <c r="M31" s="208">
        <v>306444677</v>
      </c>
      <c r="N31" s="208">
        <f>L31+M31</f>
        <v>1562222266</v>
      </c>
      <c r="O31" s="210">
        <f>K31-N31</f>
        <v>621635952</v>
      </c>
    </row>
    <row r="32" spans="1:15" ht="15" customHeight="1">
      <c r="A32" s="169"/>
      <c r="B32" s="169"/>
      <c r="C32" s="169"/>
      <c r="D32" s="169"/>
      <c r="E32" s="170"/>
      <c r="F32" s="171"/>
      <c r="G32" s="171"/>
      <c r="H32" s="171"/>
      <c r="I32" s="171"/>
      <c r="J32" s="171"/>
      <c r="K32" s="172"/>
      <c r="L32" s="172"/>
      <c r="M32" s="172"/>
      <c r="N32" s="172"/>
      <c r="O32" s="172"/>
    </row>
    <row r="33" ht="19.5" customHeight="1">
      <c r="A33" s="173"/>
    </row>
  </sheetData>
  <mergeCells count="1">
    <mergeCell ref="O4:O5"/>
  </mergeCells>
  <printOptions horizontalCentered="1"/>
  <pageMargins left="0.6299212598425197" right="0.6299212598425197" top="0.8661417322834646" bottom="0.7086614173228347" header="0.5118110236220472" footer="0.31496062992125984"/>
  <pageSetup horizontalDpi="600" verticalDpi="600" orientation="portrait" pageOrder="overThenDown" paperSize="9" r:id="rId1"/>
  <headerFooter alignWithMargins="0">
    <oddFooter xml:space="preserve">&amp;C&amp;"新細明體,標準"丙&amp;"Times New Roman,標準"  &amp;P+5 </oddFooter>
  </headerFooter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="75" zoomScaleNormal="75" zoomScaleSheetLayoutView="85" workbookViewId="0" topLeftCell="A1">
      <selection activeCell="E23" sqref="E23"/>
    </sheetView>
  </sheetViews>
  <sheetFormatPr defaultColWidth="9.00390625" defaultRowHeight="15.75"/>
  <cols>
    <col min="1" max="4" width="2.25390625" style="174" customWidth="1"/>
    <col min="5" max="5" width="22.625" style="174" customWidth="1"/>
    <col min="6" max="6" width="17.625" style="174" customWidth="1"/>
    <col min="7" max="7" width="16.125" style="174" customWidth="1"/>
    <col min="8" max="8" width="17.625" style="174" customWidth="1"/>
    <col min="9" max="11" width="17.375" style="174" hidden="1" customWidth="1"/>
    <col min="12" max="15" width="16.625" style="174" customWidth="1"/>
    <col min="16" max="18" width="16.375" style="174" hidden="1" customWidth="1"/>
    <col min="19" max="19" width="16.25390625" style="189" customWidth="1"/>
    <col min="20" max="20" width="4.00390625" style="174" customWidth="1"/>
    <col min="21" max="16384" width="9.00390625" style="174" customWidth="1"/>
  </cols>
  <sheetData>
    <row r="1" spans="1:19" ht="27" customHeight="1">
      <c r="A1" s="176"/>
      <c r="B1" s="177"/>
      <c r="C1" s="178"/>
      <c r="D1" s="131"/>
      <c r="E1" s="131"/>
      <c r="F1" s="179"/>
      <c r="H1" s="133" t="s">
        <v>113</v>
      </c>
      <c r="I1" s="204" t="s">
        <v>112</v>
      </c>
      <c r="J1" s="133"/>
      <c r="K1" s="133"/>
      <c r="L1" s="204" t="s">
        <v>112</v>
      </c>
      <c r="M1" s="180"/>
      <c r="N1" s="181"/>
      <c r="O1" s="179"/>
      <c r="P1" s="179"/>
      <c r="Q1" s="179"/>
      <c r="R1" s="179"/>
      <c r="S1" s="179"/>
    </row>
    <row r="2" spans="1:19" ht="24.75" customHeight="1">
      <c r="A2" s="176"/>
      <c r="B2" s="182"/>
      <c r="C2" s="182"/>
      <c r="D2" s="139"/>
      <c r="E2" s="139"/>
      <c r="F2" s="179"/>
      <c r="G2" s="179"/>
      <c r="H2" s="140" t="s">
        <v>36</v>
      </c>
      <c r="I2" s="140"/>
      <c r="J2" s="140"/>
      <c r="K2" s="140"/>
      <c r="L2" s="134" t="s">
        <v>37</v>
      </c>
      <c r="M2" s="134"/>
      <c r="N2" s="179"/>
      <c r="O2" s="179"/>
      <c r="P2" s="179"/>
      <c r="Q2" s="179"/>
      <c r="R2" s="179"/>
      <c r="S2" s="179"/>
    </row>
    <row r="3" spans="1:19" s="144" customFormat="1" ht="24.75" customHeight="1" thickBot="1">
      <c r="A3" s="183"/>
      <c r="B3" s="183"/>
      <c r="C3" s="183"/>
      <c r="D3" s="183"/>
      <c r="E3" s="184"/>
      <c r="F3" s="183"/>
      <c r="H3" s="143" t="s">
        <v>88</v>
      </c>
      <c r="I3" s="143"/>
      <c r="J3" s="143"/>
      <c r="K3" s="143"/>
      <c r="L3" s="57" t="s">
        <v>117</v>
      </c>
      <c r="N3" s="183"/>
      <c r="O3" s="183"/>
      <c r="P3" s="183"/>
      <c r="Q3" s="183"/>
      <c r="R3" s="183"/>
      <c r="S3" s="183" t="s">
        <v>25</v>
      </c>
    </row>
    <row r="4" spans="1:19" s="144" customFormat="1" ht="23.25" customHeight="1">
      <c r="A4" s="147" t="s">
        <v>29</v>
      </c>
      <c r="B4" s="147"/>
      <c r="C4" s="147"/>
      <c r="D4" s="147"/>
      <c r="E4" s="149"/>
      <c r="F4" s="147" t="s">
        <v>30</v>
      </c>
      <c r="G4" s="147"/>
      <c r="H4" s="149"/>
      <c r="I4" s="149" t="s">
        <v>96</v>
      </c>
      <c r="J4" s="149" t="s">
        <v>97</v>
      </c>
      <c r="K4" s="149" t="s">
        <v>98</v>
      </c>
      <c r="L4" s="223" t="s">
        <v>14</v>
      </c>
      <c r="M4" s="225" t="s">
        <v>55</v>
      </c>
      <c r="N4" s="226"/>
      <c r="O4" s="226"/>
      <c r="P4" s="211" t="s">
        <v>99</v>
      </c>
      <c r="Q4" s="211" t="s">
        <v>100</v>
      </c>
      <c r="R4" s="211" t="s">
        <v>101</v>
      </c>
      <c r="S4" s="221" t="s">
        <v>62</v>
      </c>
    </row>
    <row r="5" spans="1:19" s="144" customFormat="1" ht="23.25" customHeight="1">
      <c r="A5" s="154" t="s">
        <v>0</v>
      </c>
      <c r="B5" s="154" t="s">
        <v>1</v>
      </c>
      <c r="C5" s="154" t="s">
        <v>2</v>
      </c>
      <c r="D5" s="154" t="s">
        <v>3</v>
      </c>
      <c r="E5" s="155" t="s">
        <v>38</v>
      </c>
      <c r="F5" s="156" t="s">
        <v>31</v>
      </c>
      <c r="G5" s="160" t="s">
        <v>60</v>
      </c>
      <c r="H5" s="158" t="s">
        <v>9</v>
      </c>
      <c r="I5" s="212"/>
      <c r="J5" s="212"/>
      <c r="K5" s="212"/>
      <c r="L5" s="224"/>
      <c r="M5" s="185" t="s">
        <v>32</v>
      </c>
      <c r="N5" s="185" t="s">
        <v>33</v>
      </c>
      <c r="O5" s="158" t="s">
        <v>9</v>
      </c>
      <c r="P5" s="213"/>
      <c r="Q5" s="213"/>
      <c r="R5" s="213"/>
      <c r="S5" s="222"/>
    </row>
    <row r="6" spans="1:19" s="167" customFormat="1" ht="21" customHeight="1">
      <c r="A6" s="161"/>
      <c r="B6" s="161"/>
      <c r="C6" s="161"/>
      <c r="D6" s="162" t="s">
        <v>4</v>
      </c>
      <c r="E6" s="163" t="s">
        <v>5</v>
      </c>
      <c r="F6" s="164">
        <f aca="true" t="shared" si="0" ref="F6:S6">F7+F12+F22</f>
        <v>44500000000</v>
      </c>
      <c r="G6" s="164">
        <f t="shared" si="0"/>
        <v>0</v>
      </c>
      <c r="H6" s="164">
        <f t="shared" si="0"/>
        <v>44500000000</v>
      </c>
      <c r="I6" s="164">
        <f t="shared" si="0"/>
        <v>9687642000</v>
      </c>
      <c r="J6" s="164">
        <f>J7+J12+J22</f>
        <v>5380931000</v>
      </c>
      <c r="K6" s="164">
        <f>K7+K12+K22</f>
        <v>15068573000</v>
      </c>
      <c r="L6" s="164">
        <f t="shared" si="0"/>
        <v>33531808000</v>
      </c>
      <c r="M6" s="164">
        <f t="shared" si="0"/>
        <v>21349173608</v>
      </c>
      <c r="N6" s="164">
        <f t="shared" si="0"/>
        <v>3326248154</v>
      </c>
      <c r="O6" s="164">
        <f t="shared" si="0"/>
        <v>24675421762</v>
      </c>
      <c r="P6" s="214">
        <f t="shared" si="0"/>
        <v>2980595918</v>
      </c>
      <c r="Q6" s="214">
        <f>Q7+Q12+Q22</f>
        <v>8747257115</v>
      </c>
      <c r="R6" s="214">
        <f>R7+R12+R22</f>
        <v>11727853033</v>
      </c>
      <c r="S6" s="166">
        <f t="shared" si="0"/>
        <v>8856386238</v>
      </c>
    </row>
    <row r="7" spans="1:19" s="122" customFormat="1" ht="21" customHeight="1">
      <c r="A7" s="111">
        <v>1</v>
      </c>
      <c r="B7" s="111"/>
      <c r="C7" s="111"/>
      <c r="D7" s="111"/>
      <c r="E7" s="112" t="s">
        <v>43</v>
      </c>
      <c r="F7" s="113">
        <f aca="true" t="shared" si="1" ref="F7:S10">F8</f>
        <v>3520000000</v>
      </c>
      <c r="G7" s="113">
        <f t="shared" si="1"/>
        <v>0</v>
      </c>
      <c r="H7" s="113">
        <f t="shared" si="1"/>
        <v>3520000000</v>
      </c>
      <c r="I7" s="113">
        <f t="shared" si="1"/>
        <v>1023300000</v>
      </c>
      <c r="J7" s="113">
        <f t="shared" si="1"/>
        <v>473680000</v>
      </c>
      <c r="K7" s="113">
        <f t="shared" si="1"/>
        <v>1496980000</v>
      </c>
      <c r="L7" s="113">
        <f t="shared" si="1"/>
        <v>2908730000</v>
      </c>
      <c r="M7" s="113">
        <f t="shared" si="1"/>
        <v>2325848942</v>
      </c>
      <c r="N7" s="113">
        <f t="shared" si="1"/>
        <v>49504684</v>
      </c>
      <c r="O7" s="113">
        <f t="shared" si="1"/>
        <v>2375353626</v>
      </c>
      <c r="P7" s="126">
        <f t="shared" si="1"/>
        <v>724518166</v>
      </c>
      <c r="Q7" s="126">
        <f t="shared" si="1"/>
        <v>346076624</v>
      </c>
      <c r="R7" s="126">
        <f t="shared" si="1"/>
        <v>1070594790</v>
      </c>
      <c r="S7" s="126">
        <f>S8</f>
        <v>533376374</v>
      </c>
    </row>
    <row r="8" spans="1:19" s="122" customFormat="1" ht="21" customHeight="1">
      <c r="A8" s="111"/>
      <c r="B8" s="111">
        <v>1</v>
      </c>
      <c r="C8" s="111"/>
      <c r="D8" s="111"/>
      <c r="E8" s="168" t="s">
        <v>77</v>
      </c>
      <c r="F8" s="113">
        <f>F9</f>
        <v>3520000000</v>
      </c>
      <c r="G8" s="113">
        <f t="shared" si="1"/>
        <v>0</v>
      </c>
      <c r="H8" s="113">
        <f t="shared" si="1"/>
        <v>3520000000</v>
      </c>
      <c r="I8" s="113">
        <f t="shared" si="1"/>
        <v>1023300000</v>
      </c>
      <c r="J8" s="113">
        <f t="shared" si="1"/>
        <v>473680000</v>
      </c>
      <c r="K8" s="113">
        <f t="shared" si="1"/>
        <v>1496980000</v>
      </c>
      <c r="L8" s="113">
        <f aca="true" t="shared" si="2" ref="L8:M10">L9</f>
        <v>2908730000</v>
      </c>
      <c r="M8" s="113">
        <f t="shared" si="2"/>
        <v>2325848942</v>
      </c>
      <c r="N8" s="113">
        <f t="shared" si="1"/>
        <v>49504684</v>
      </c>
      <c r="O8" s="113">
        <f t="shared" si="1"/>
        <v>2375353626</v>
      </c>
      <c r="P8" s="126">
        <f t="shared" si="1"/>
        <v>724518166</v>
      </c>
      <c r="Q8" s="126">
        <f t="shared" si="1"/>
        <v>346076624</v>
      </c>
      <c r="R8" s="126">
        <f t="shared" si="1"/>
        <v>1070594790</v>
      </c>
      <c r="S8" s="115">
        <f t="shared" si="1"/>
        <v>533376374</v>
      </c>
    </row>
    <row r="9" spans="1:19" s="122" customFormat="1" ht="21" customHeight="1">
      <c r="A9" s="111"/>
      <c r="B9" s="111"/>
      <c r="C9" s="111"/>
      <c r="D9" s="111"/>
      <c r="E9" s="117" t="s">
        <v>81</v>
      </c>
      <c r="F9" s="113">
        <f>F10</f>
        <v>3520000000</v>
      </c>
      <c r="G9" s="113">
        <f t="shared" si="1"/>
        <v>0</v>
      </c>
      <c r="H9" s="113">
        <f t="shared" si="1"/>
        <v>3520000000</v>
      </c>
      <c r="I9" s="113">
        <f t="shared" si="1"/>
        <v>1023300000</v>
      </c>
      <c r="J9" s="113">
        <f t="shared" si="1"/>
        <v>473680000</v>
      </c>
      <c r="K9" s="113">
        <f t="shared" si="1"/>
        <v>1496980000</v>
      </c>
      <c r="L9" s="113">
        <f t="shared" si="2"/>
        <v>2908730000</v>
      </c>
      <c r="M9" s="113">
        <f t="shared" si="2"/>
        <v>2325848942</v>
      </c>
      <c r="N9" s="113">
        <f t="shared" si="1"/>
        <v>49504684</v>
      </c>
      <c r="O9" s="113">
        <f t="shared" si="1"/>
        <v>2375353626</v>
      </c>
      <c r="P9" s="126">
        <f t="shared" si="1"/>
        <v>724518166</v>
      </c>
      <c r="Q9" s="126">
        <f t="shared" si="1"/>
        <v>346076624</v>
      </c>
      <c r="R9" s="126">
        <f t="shared" si="1"/>
        <v>1070594790</v>
      </c>
      <c r="S9" s="115">
        <f t="shared" si="1"/>
        <v>533376374</v>
      </c>
    </row>
    <row r="10" spans="1:19" s="122" customFormat="1" ht="21" customHeight="1">
      <c r="A10" s="111"/>
      <c r="B10" s="111"/>
      <c r="C10" s="111">
        <v>1</v>
      </c>
      <c r="D10" s="111"/>
      <c r="E10" s="118" t="s">
        <v>44</v>
      </c>
      <c r="F10" s="119">
        <f>F11</f>
        <v>3520000000</v>
      </c>
      <c r="G10" s="119">
        <f>G11</f>
        <v>0</v>
      </c>
      <c r="H10" s="119">
        <f>H11</f>
        <v>3520000000</v>
      </c>
      <c r="I10" s="119">
        <f t="shared" si="1"/>
        <v>1023300000</v>
      </c>
      <c r="J10" s="119">
        <f>J11</f>
        <v>473680000</v>
      </c>
      <c r="K10" s="119">
        <f>K11</f>
        <v>1496980000</v>
      </c>
      <c r="L10" s="119">
        <f t="shared" si="2"/>
        <v>2908730000</v>
      </c>
      <c r="M10" s="119">
        <f t="shared" si="2"/>
        <v>2325848942</v>
      </c>
      <c r="N10" s="119">
        <f t="shared" si="1"/>
        <v>49504684</v>
      </c>
      <c r="O10" s="119">
        <f t="shared" si="1"/>
        <v>2375353626</v>
      </c>
      <c r="P10" s="121">
        <f t="shared" si="1"/>
        <v>724518166</v>
      </c>
      <c r="Q10" s="121">
        <f t="shared" si="1"/>
        <v>346076624</v>
      </c>
      <c r="R10" s="121">
        <f t="shared" si="1"/>
        <v>1070594790</v>
      </c>
      <c r="S10" s="121">
        <f>S11</f>
        <v>533376374</v>
      </c>
    </row>
    <row r="11" spans="1:19" s="122" customFormat="1" ht="21" customHeight="1">
      <c r="A11" s="111"/>
      <c r="B11" s="111"/>
      <c r="C11" s="111"/>
      <c r="D11" s="111">
        <v>1</v>
      </c>
      <c r="E11" s="124" t="s">
        <v>45</v>
      </c>
      <c r="F11" s="119">
        <v>3520000000</v>
      </c>
      <c r="G11" s="119">
        <v>0</v>
      </c>
      <c r="H11" s="119">
        <f>F11+G11</f>
        <v>3520000000</v>
      </c>
      <c r="I11" s="119">
        <f>'[1]歲出本年度'!I11</f>
        <v>1023300000</v>
      </c>
      <c r="J11" s="119">
        <f>'歲出本年度'!I11</f>
        <v>473680000</v>
      </c>
      <c r="K11" s="119">
        <f>SUM(I11:J11)</f>
        <v>1496980000</v>
      </c>
      <c r="L11" s="119">
        <v>2908730000</v>
      </c>
      <c r="M11" s="119">
        <v>2325848942</v>
      </c>
      <c r="N11" s="119">
        <v>49504684</v>
      </c>
      <c r="O11" s="119">
        <f>M11+N11</f>
        <v>2375353626</v>
      </c>
      <c r="P11" s="121">
        <v>724518166</v>
      </c>
      <c r="Q11" s="121">
        <f>'歲出本年度'!N11</f>
        <v>346076624</v>
      </c>
      <c r="R11" s="121">
        <f>P11+Q11</f>
        <v>1070594790</v>
      </c>
      <c r="S11" s="121">
        <f>L11-O11</f>
        <v>533376374</v>
      </c>
    </row>
    <row r="12" spans="1:19" s="122" customFormat="1" ht="21" customHeight="1">
      <c r="A12" s="111">
        <v>2</v>
      </c>
      <c r="B12" s="110"/>
      <c r="C12" s="110"/>
      <c r="D12" s="110"/>
      <c r="E12" s="112" t="s">
        <v>11</v>
      </c>
      <c r="F12" s="113">
        <f>F13+F19</f>
        <v>27880000000</v>
      </c>
      <c r="G12" s="113">
        <f aca="true" t="shared" si="3" ref="G12:S12">G13+G19</f>
        <v>0</v>
      </c>
      <c r="H12" s="113">
        <f t="shared" si="3"/>
        <v>27880000000</v>
      </c>
      <c r="I12" s="113">
        <f t="shared" si="3"/>
        <v>4294342000</v>
      </c>
      <c r="J12" s="113">
        <f>J13+J19</f>
        <v>3279651000</v>
      </c>
      <c r="K12" s="113">
        <f>K13+K19</f>
        <v>7573993000</v>
      </c>
      <c r="L12" s="113">
        <f t="shared" si="3"/>
        <v>20305478000</v>
      </c>
      <c r="M12" s="113">
        <f t="shared" si="3"/>
        <v>10480060716</v>
      </c>
      <c r="N12" s="113">
        <f t="shared" si="3"/>
        <v>2893693021</v>
      </c>
      <c r="O12" s="113">
        <f t="shared" si="3"/>
        <v>13373753737</v>
      </c>
      <c r="P12" s="126">
        <f t="shared" si="3"/>
        <v>388095016</v>
      </c>
      <c r="Q12" s="126">
        <f>Q13+Q19</f>
        <v>6073343181</v>
      </c>
      <c r="R12" s="126">
        <f>R13+R19</f>
        <v>6461438197</v>
      </c>
      <c r="S12" s="126">
        <f t="shared" si="3"/>
        <v>6931724263</v>
      </c>
    </row>
    <row r="13" spans="1:19" s="122" customFormat="1" ht="21" customHeight="1">
      <c r="A13" s="110"/>
      <c r="B13" s="111">
        <v>1</v>
      </c>
      <c r="C13" s="110"/>
      <c r="D13" s="110"/>
      <c r="E13" s="168" t="s">
        <v>70</v>
      </c>
      <c r="F13" s="113">
        <f aca="true" t="shared" si="4" ref="F13:S14">F14</f>
        <v>27567700000</v>
      </c>
      <c r="G13" s="113">
        <f t="shared" si="4"/>
        <v>0</v>
      </c>
      <c r="H13" s="113">
        <f t="shared" si="4"/>
        <v>27567700000</v>
      </c>
      <c r="I13" s="113">
        <f t="shared" si="4"/>
        <v>4190242000</v>
      </c>
      <c r="J13" s="113">
        <f t="shared" si="4"/>
        <v>3249620000</v>
      </c>
      <c r="K13" s="113">
        <f t="shared" si="4"/>
        <v>7439862000</v>
      </c>
      <c r="L13" s="113">
        <f t="shared" si="4"/>
        <v>20067247000</v>
      </c>
      <c r="M13" s="113">
        <f t="shared" si="4"/>
        <v>10250625457</v>
      </c>
      <c r="N13" s="113">
        <f t="shared" si="4"/>
        <v>2893613031</v>
      </c>
      <c r="O13" s="113">
        <f t="shared" si="4"/>
        <v>13144238488</v>
      </c>
      <c r="P13" s="126">
        <f t="shared" si="4"/>
        <v>294731244</v>
      </c>
      <c r="Q13" s="126">
        <f t="shared" si="4"/>
        <v>6044703520</v>
      </c>
      <c r="R13" s="126">
        <f t="shared" si="4"/>
        <v>6339434764</v>
      </c>
      <c r="S13" s="115">
        <f t="shared" si="4"/>
        <v>6923008512</v>
      </c>
    </row>
    <row r="14" spans="1:19" s="122" customFormat="1" ht="21" customHeight="1">
      <c r="A14" s="110"/>
      <c r="B14" s="111"/>
      <c r="C14" s="110"/>
      <c r="D14" s="110"/>
      <c r="E14" s="117" t="s">
        <v>15</v>
      </c>
      <c r="F14" s="113">
        <f t="shared" si="4"/>
        <v>27567700000</v>
      </c>
      <c r="G14" s="113">
        <f t="shared" si="4"/>
        <v>0</v>
      </c>
      <c r="H14" s="113">
        <f t="shared" si="4"/>
        <v>27567700000</v>
      </c>
      <c r="I14" s="113">
        <f t="shared" si="4"/>
        <v>4190242000</v>
      </c>
      <c r="J14" s="113">
        <f t="shared" si="4"/>
        <v>3249620000</v>
      </c>
      <c r="K14" s="113">
        <f t="shared" si="4"/>
        <v>7439862000</v>
      </c>
      <c r="L14" s="113">
        <f t="shared" si="4"/>
        <v>20067247000</v>
      </c>
      <c r="M14" s="113">
        <f t="shared" si="4"/>
        <v>10250625457</v>
      </c>
      <c r="N14" s="113">
        <f>N15</f>
        <v>2893613031</v>
      </c>
      <c r="O14" s="113">
        <f t="shared" si="4"/>
        <v>13144238488</v>
      </c>
      <c r="P14" s="126">
        <f t="shared" si="4"/>
        <v>294731244</v>
      </c>
      <c r="Q14" s="126">
        <f t="shared" si="4"/>
        <v>6044703520</v>
      </c>
      <c r="R14" s="126">
        <f t="shared" si="4"/>
        <v>6339434764</v>
      </c>
      <c r="S14" s="115">
        <f t="shared" si="4"/>
        <v>6923008512</v>
      </c>
    </row>
    <row r="15" spans="1:19" s="122" customFormat="1" ht="37.5" customHeight="1">
      <c r="A15" s="111"/>
      <c r="B15" s="111"/>
      <c r="C15" s="111">
        <v>1</v>
      </c>
      <c r="D15" s="111"/>
      <c r="E15" s="118" t="s">
        <v>46</v>
      </c>
      <c r="F15" s="119">
        <f aca="true" t="shared" si="5" ref="F15:O15">F16+F17+F18</f>
        <v>27567700000</v>
      </c>
      <c r="G15" s="119">
        <f t="shared" si="5"/>
        <v>0</v>
      </c>
      <c r="H15" s="119">
        <f t="shared" si="5"/>
        <v>27567700000</v>
      </c>
      <c r="I15" s="119">
        <f>SUM(I16:I18)</f>
        <v>4190242000</v>
      </c>
      <c r="J15" s="119">
        <f>J16+J17+J18</f>
        <v>3249620000</v>
      </c>
      <c r="K15" s="119">
        <f>K16+K17+K18</f>
        <v>7439862000</v>
      </c>
      <c r="L15" s="119">
        <f t="shared" si="5"/>
        <v>20067247000</v>
      </c>
      <c r="M15" s="119">
        <f t="shared" si="5"/>
        <v>10250625457</v>
      </c>
      <c r="N15" s="119">
        <f t="shared" si="5"/>
        <v>2893613031</v>
      </c>
      <c r="O15" s="119">
        <f t="shared" si="5"/>
        <v>13144238488</v>
      </c>
      <c r="P15" s="121">
        <f>SUM(P16:P18)</f>
        <v>294731244</v>
      </c>
      <c r="Q15" s="121">
        <f>Q16+Q17+Q18</f>
        <v>6044703520</v>
      </c>
      <c r="R15" s="121">
        <f>R16+R17+R18</f>
        <v>6339434764</v>
      </c>
      <c r="S15" s="121">
        <f>L15-O15</f>
        <v>6923008512</v>
      </c>
    </row>
    <row r="16" spans="1:19" s="122" customFormat="1" ht="21" customHeight="1">
      <c r="A16" s="111"/>
      <c r="B16" s="111"/>
      <c r="C16" s="111"/>
      <c r="D16" s="111">
        <v>1</v>
      </c>
      <c r="E16" s="205" t="s">
        <v>47</v>
      </c>
      <c r="F16" s="119">
        <v>4694868000</v>
      </c>
      <c r="G16" s="119">
        <v>0</v>
      </c>
      <c r="H16" s="119">
        <f>F16+G16</f>
        <v>4694868000</v>
      </c>
      <c r="I16" s="119">
        <f>'[1]歲出本年度'!I16</f>
        <v>589950000</v>
      </c>
      <c r="J16" s="119">
        <f>'歲出本年度'!I16</f>
        <v>468320000</v>
      </c>
      <c r="K16" s="119">
        <f>SUM(I16:J16)</f>
        <v>1058270000</v>
      </c>
      <c r="L16" s="119">
        <v>3228312000</v>
      </c>
      <c r="M16" s="119">
        <v>930801301</v>
      </c>
      <c r="N16" s="119">
        <v>284266668</v>
      </c>
      <c r="O16" s="119">
        <f>M16+N16</f>
        <v>1215067969</v>
      </c>
      <c r="P16" s="121">
        <v>60480970</v>
      </c>
      <c r="Q16" s="121">
        <f>'歲出本年度'!N16</f>
        <v>910834297</v>
      </c>
      <c r="R16" s="121">
        <f>P16+Q16</f>
        <v>971315267</v>
      </c>
      <c r="S16" s="121">
        <f>L16-O16</f>
        <v>2013244031</v>
      </c>
    </row>
    <row r="17" spans="1:19" s="122" customFormat="1" ht="37.5" customHeight="1">
      <c r="A17" s="111"/>
      <c r="B17" s="111"/>
      <c r="C17" s="111"/>
      <c r="D17" s="111">
        <v>2</v>
      </c>
      <c r="E17" s="205" t="s">
        <v>48</v>
      </c>
      <c r="F17" s="119">
        <v>22768232000</v>
      </c>
      <c r="G17" s="119">
        <v>0</v>
      </c>
      <c r="H17" s="119">
        <f>F17+G17</f>
        <v>22768232000</v>
      </c>
      <c r="I17" s="119">
        <f>'[1]歲出本年度'!I17</f>
        <v>3594492000</v>
      </c>
      <c r="J17" s="119">
        <f>'歲出本年度'!I17</f>
        <v>2756300000</v>
      </c>
      <c r="K17" s="119">
        <f>SUM(I17:J17)</f>
        <v>6350792000</v>
      </c>
      <c r="L17" s="119">
        <v>16743855000</v>
      </c>
      <c r="M17" s="119">
        <v>9319824156</v>
      </c>
      <c r="N17" s="119">
        <v>2609346363</v>
      </c>
      <c r="O17" s="119">
        <f>M17+N17</f>
        <v>11929170519</v>
      </c>
      <c r="P17" s="121">
        <v>234250274</v>
      </c>
      <c r="Q17" s="121">
        <f>'歲出本年度'!N17</f>
        <v>5133869223</v>
      </c>
      <c r="R17" s="121">
        <f>P17+Q17</f>
        <v>5368119497</v>
      </c>
      <c r="S17" s="121">
        <f>L17-O17</f>
        <v>4814684481</v>
      </c>
    </row>
    <row r="18" spans="1:19" s="122" customFormat="1" ht="37.5" customHeight="1">
      <c r="A18" s="111"/>
      <c r="B18" s="111"/>
      <c r="C18" s="111"/>
      <c r="D18" s="111">
        <v>3</v>
      </c>
      <c r="E18" s="205" t="s">
        <v>49</v>
      </c>
      <c r="F18" s="119">
        <v>104600000</v>
      </c>
      <c r="G18" s="119">
        <v>0</v>
      </c>
      <c r="H18" s="119">
        <f>F18+G18</f>
        <v>104600000</v>
      </c>
      <c r="I18" s="119">
        <f>'[1]歲出本年度'!I18</f>
        <v>5800000</v>
      </c>
      <c r="J18" s="119">
        <f>'歲出本年度'!I18</f>
        <v>25000000</v>
      </c>
      <c r="K18" s="119">
        <f>SUM(I18:J18)</f>
        <v>30800000</v>
      </c>
      <c r="L18" s="119">
        <v>95080000</v>
      </c>
      <c r="M18" s="119">
        <v>0</v>
      </c>
      <c r="N18" s="119">
        <v>0</v>
      </c>
      <c r="O18" s="119">
        <f>M18+N18</f>
        <v>0</v>
      </c>
      <c r="P18" s="121">
        <v>0</v>
      </c>
      <c r="Q18" s="121">
        <f>'歲出本年度'!N18</f>
        <v>0</v>
      </c>
      <c r="R18" s="121">
        <f>P18+Q18</f>
        <v>0</v>
      </c>
      <c r="S18" s="121">
        <f>L18-O18</f>
        <v>95080000</v>
      </c>
    </row>
    <row r="19" spans="1:19" s="122" customFormat="1" ht="21" customHeight="1">
      <c r="A19" s="110"/>
      <c r="B19" s="111">
        <v>2</v>
      </c>
      <c r="C19" s="110"/>
      <c r="D19" s="110"/>
      <c r="E19" s="168" t="s">
        <v>78</v>
      </c>
      <c r="F19" s="113">
        <f aca="true" t="shared" si="6" ref="F19:S20">F20</f>
        <v>312300000</v>
      </c>
      <c r="G19" s="113">
        <f t="shared" si="6"/>
        <v>0</v>
      </c>
      <c r="H19" s="113">
        <f t="shared" si="6"/>
        <v>312300000</v>
      </c>
      <c r="I19" s="113">
        <f t="shared" si="6"/>
        <v>104100000</v>
      </c>
      <c r="J19" s="113">
        <f t="shared" si="6"/>
        <v>30031000</v>
      </c>
      <c r="K19" s="113">
        <f t="shared" si="6"/>
        <v>134131000</v>
      </c>
      <c r="L19" s="113">
        <f t="shared" si="6"/>
        <v>238231000</v>
      </c>
      <c r="M19" s="113">
        <f t="shared" si="6"/>
        <v>229435259</v>
      </c>
      <c r="N19" s="113">
        <f t="shared" si="6"/>
        <v>79990</v>
      </c>
      <c r="O19" s="113">
        <f t="shared" si="6"/>
        <v>229515249</v>
      </c>
      <c r="P19" s="126">
        <f t="shared" si="6"/>
        <v>93363772</v>
      </c>
      <c r="Q19" s="126">
        <f t="shared" si="6"/>
        <v>28639661</v>
      </c>
      <c r="R19" s="126">
        <f t="shared" si="6"/>
        <v>122003433</v>
      </c>
      <c r="S19" s="115">
        <f t="shared" si="6"/>
        <v>8715751</v>
      </c>
    </row>
    <row r="20" spans="1:19" s="122" customFormat="1" ht="21" customHeight="1">
      <c r="A20" s="110"/>
      <c r="B20" s="111"/>
      <c r="C20" s="110"/>
      <c r="D20" s="110"/>
      <c r="E20" s="117" t="s">
        <v>15</v>
      </c>
      <c r="F20" s="113">
        <f t="shared" si="6"/>
        <v>312300000</v>
      </c>
      <c r="G20" s="113">
        <f t="shared" si="6"/>
        <v>0</v>
      </c>
      <c r="H20" s="113">
        <f t="shared" si="6"/>
        <v>312300000</v>
      </c>
      <c r="I20" s="113">
        <f t="shared" si="6"/>
        <v>104100000</v>
      </c>
      <c r="J20" s="113">
        <f t="shared" si="6"/>
        <v>30031000</v>
      </c>
      <c r="K20" s="113">
        <f t="shared" si="6"/>
        <v>134131000</v>
      </c>
      <c r="L20" s="113">
        <f t="shared" si="6"/>
        <v>238231000</v>
      </c>
      <c r="M20" s="113">
        <f t="shared" si="6"/>
        <v>229435259</v>
      </c>
      <c r="N20" s="113">
        <f>N21</f>
        <v>79990</v>
      </c>
      <c r="O20" s="113">
        <f t="shared" si="6"/>
        <v>229515249</v>
      </c>
      <c r="P20" s="126">
        <f t="shared" si="6"/>
        <v>93363772</v>
      </c>
      <c r="Q20" s="126">
        <f t="shared" si="6"/>
        <v>28639661</v>
      </c>
      <c r="R20" s="126">
        <f t="shared" si="6"/>
        <v>122003433</v>
      </c>
      <c r="S20" s="115">
        <f t="shared" si="6"/>
        <v>8715751</v>
      </c>
    </row>
    <row r="21" spans="1:19" s="122" customFormat="1" ht="37.5" customHeight="1">
      <c r="A21" s="111"/>
      <c r="B21" s="111"/>
      <c r="C21" s="111">
        <v>1</v>
      </c>
      <c r="D21" s="111"/>
      <c r="E21" s="118" t="s">
        <v>67</v>
      </c>
      <c r="F21" s="119">
        <v>312300000</v>
      </c>
      <c r="G21" s="119">
        <v>0</v>
      </c>
      <c r="H21" s="119">
        <f>F21+G21</f>
        <v>312300000</v>
      </c>
      <c r="I21" s="119">
        <f>'[1]歲出本年度'!I21</f>
        <v>104100000</v>
      </c>
      <c r="J21" s="119">
        <f>'歲出本年度'!I21</f>
        <v>30031000</v>
      </c>
      <c r="K21" s="119">
        <f>SUM(I21:J21)</f>
        <v>134131000</v>
      </c>
      <c r="L21" s="119">
        <v>238231000</v>
      </c>
      <c r="M21" s="119">
        <v>229435259</v>
      </c>
      <c r="N21" s="119">
        <v>79990</v>
      </c>
      <c r="O21" s="119">
        <f>M21+N21</f>
        <v>229515249</v>
      </c>
      <c r="P21" s="121">
        <v>93363772</v>
      </c>
      <c r="Q21" s="121">
        <f>'歲出本年度'!N21</f>
        <v>28639661</v>
      </c>
      <c r="R21" s="121">
        <f>P21+Q21</f>
        <v>122003433</v>
      </c>
      <c r="S21" s="121">
        <f>L21-O21</f>
        <v>8715751</v>
      </c>
    </row>
    <row r="22" spans="1:19" s="122" customFormat="1" ht="21" customHeight="1">
      <c r="A22" s="111">
        <v>3</v>
      </c>
      <c r="B22" s="110"/>
      <c r="C22" s="110"/>
      <c r="D22" s="110"/>
      <c r="E22" s="112" t="s">
        <v>50</v>
      </c>
      <c r="F22" s="113">
        <f>F23+F27</f>
        <v>13100000000</v>
      </c>
      <c r="G22" s="113">
        <f aca="true" t="shared" si="7" ref="G22:S22">G23+G27</f>
        <v>0</v>
      </c>
      <c r="H22" s="113">
        <f t="shared" si="7"/>
        <v>13100000000</v>
      </c>
      <c r="I22" s="113">
        <f t="shared" si="7"/>
        <v>4370000000</v>
      </c>
      <c r="J22" s="113">
        <f>J23+J27</f>
        <v>1627600000</v>
      </c>
      <c r="K22" s="113">
        <f>K23+K27</f>
        <v>5997600000</v>
      </c>
      <c r="L22" s="113">
        <f t="shared" si="7"/>
        <v>10317600000</v>
      </c>
      <c r="M22" s="113">
        <f t="shared" si="7"/>
        <v>8543263950</v>
      </c>
      <c r="N22" s="113">
        <f t="shared" si="7"/>
        <v>383050449</v>
      </c>
      <c r="O22" s="113">
        <f t="shared" si="7"/>
        <v>8926314399</v>
      </c>
      <c r="P22" s="126">
        <f t="shared" si="7"/>
        <v>1867982736</v>
      </c>
      <c r="Q22" s="126">
        <f>Q23+Q27</f>
        <v>2327837310</v>
      </c>
      <c r="R22" s="126">
        <f>R23+R27</f>
        <v>4195820046</v>
      </c>
      <c r="S22" s="126">
        <f t="shared" si="7"/>
        <v>1391285601</v>
      </c>
    </row>
    <row r="23" spans="1:19" s="122" customFormat="1" ht="21" customHeight="1">
      <c r="A23" s="110"/>
      <c r="B23" s="111">
        <v>1</v>
      </c>
      <c r="C23" s="110"/>
      <c r="D23" s="110"/>
      <c r="E23" s="168" t="s">
        <v>79</v>
      </c>
      <c r="F23" s="113">
        <f>F24</f>
        <v>2000000000</v>
      </c>
      <c r="G23" s="113">
        <f aca="true" t="shared" si="8" ref="G23:L25">G24</f>
        <v>0</v>
      </c>
      <c r="H23" s="113">
        <f t="shared" si="8"/>
        <v>2000000000</v>
      </c>
      <c r="I23" s="113">
        <f t="shared" si="8"/>
        <v>370000000</v>
      </c>
      <c r="J23" s="113">
        <f t="shared" si="8"/>
        <v>500000000</v>
      </c>
      <c r="K23" s="113">
        <f t="shared" si="8"/>
        <v>870000000</v>
      </c>
      <c r="L23" s="113">
        <f aca="true" t="shared" si="9" ref="L23:N24">L24</f>
        <v>1490000000</v>
      </c>
      <c r="M23" s="113">
        <f t="shared" si="9"/>
        <v>1036034353</v>
      </c>
      <c r="N23" s="113">
        <f t="shared" si="9"/>
        <v>0</v>
      </c>
      <c r="O23" s="113">
        <f aca="true" t="shared" si="10" ref="M23:S25">O24</f>
        <v>1036034353</v>
      </c>
      <c r="P23" s="126">
        <f t="shared" si="10"/>
        <v>203685588</v>
      </c>
      <c r="Q23" s="126">
        <f t="shared" si="10"/>
        <v>121261671</v>
      </c>
      <c r="R23" s="126">
        <f t="shared" si="10"/>
        <v>324947259</v>
      </c>
      <c r="S23" s="115">
        <f t="shared" si="10"/>
        <v>453965647</v>
      </c>
    </row>
    <row r="24" spans="1:19" s="122" customFormat="1" ht="21" customHeight="1">
      <c r="A24" s="110"/>
      <c r="B24" s="111"/>
      <c r="C24" s="110"/>
      <c r="D24" s="110"/>
      <c r="E24" s="117" t="s">
        <v>15</v>
      </c>
      <c r="F24" s="113">
        <f>F25</f>
        <v>2000000000</v>
      </c>
      <c r="G24" s="113">
        <f>G25</f>
        <v>0</v>
      </c>
      <c r="H24" s="113">
        <f t="shared" si="8"/>
        <v>2000000000</v>
      </c>
      <c r="I24" s="113">
        <f t="shared" si="8"/>
        <v>370000000</v>
      </c>
      <c r="J24" s="113">
        <f>J25</f>
        <v>500000000</v>
      </c>
      <c r="K24" s="113">
        <f>K25</f>
        <v>870000000</v>
      </c>
      <c r="L24" s="113">
        <f t="shared" si="9"/>
        <v>1490000000</v>
      </c>
      <c r="M24" s="113">
        <f t="shared" si="9"/>
        <v>1036034353</v>
      </c>
      <c r="N24" s="113">
        <f t="shared" si="9"/>
        <v>0</v>
      </c>
      <c r="O24" s="113">
        <f t="shared" si="10"/>
        <v>1036034353</v>
      </c>
      <c r="P24" s="126">
        <f t="shared" si="10"/>
        <v>203685588</v>
      </c>
      <c r="Q24" s="126">
        <f>Q25</f>
        <v>121261671</v>
      </c>
      <c r="R24" s="126">
        <f t="shared" si="10"/>
        <v>324947259</v>
      </c>
      <c r="S24" s="115">
        <f t="shared" si="10"/>
        <v>453965647</v>
      </c>
    </row>
    <row r="25" spans="1:19" s="122" customFormat="1" ht="21" customHeight="1">
      <c r="A25" s="111"/>
      <c r="B25" s="111"/>
      <c r="C25" s="111">
        <v>1</v>
      </c>
      <c r="D25" s="111"/>
      <c r="E25" s="118" t="s">
        <v>51</v>
      </c>
      <c r="F25" s="119">
        <f>F26</f>
        <v>2000000000</v>
      </c>
      <c r="G25" s="119">
        <f>G26</f>
        <v>0</v>
      </c>
      <c r="H25" s="119">
        <f t="shared" si="8"/>
        <v>2000000000</v>
      </c>
      <c r="I25" s="119">
        <f t="shared" si="8"/>
        <v>370000000</v>
      </c>
      <c r="J25" s="119">
        <f>J26</f>
        <v>500000000</v>
      </c>
      <c r="K25" s="119">
        <f>K26</f>
        <v>870000000</v>
      </c>
      <c r="L25" s="119">
        <f t="shared" si="8"/>
        <v>1490000000</v>
      </c>
      <c r="M25" s="119">
        <f t="shared" si="10"/>
        <v>1036034353</v>
      </c>
      <c r="N25" s="119">
        <f t="shared" si="10"/>
        <v>0</v>
      </c>
      <c r="O25" s="119">
        <f t="shared" si="10"/>
        <v>1036034353</v>
      </c>
      <c r="P25" s="121">
        <f t="shared" si="10"/>
        <v>203685588</v>
      </c>
      <c r="Q25" s="121">
        <f t="shared" si="10"/>
        <v>121261671</v>
      </c>
      <c r="R25" s="121">
        <f t="shared" si="10"/>
        <v>324947259</v>
      </c>
      <c r="S25" s="121">
        <f t="shared" si="10"/>
        <v>453965647</v>
      </c>
    </row>
    <row r="26" spans="1:19" s="122" customFormat="1" ht="21" customHeight="1">
      <c r="A26" s="111"/>
      <c r="B26" s="111"/>
      <c r="C26" s="111"/>
      <c r="D26" s="111">
        <v>1</v>
      </c>
      <c r="E26" s="205" t="s">
        <v>52</v>
      </c>
      <c r="F26" s="119">
        <v>2000000000</v>
      </c>
      <c r="G26" s="119">
        <v>0</v>
      </c>
      <c r="H26" s="119">
        <f>F26+G26</f>
        <v>2000000000</v>
      </c>
      <c r="I26" s="119">
        <f>'[1]歲出本年度'!I26</f>
        <v>370000000</v>
      </c>
      <c r="J26" s="119">
        <f>'歲出本年度'!I26</f>
        <v>500000000</v>
      </c>
      <c r="K26" s="119">
        <f>SUM(I26:J26)</f>
        <v>870000000</v>
      </c>
      <c r="L26" s="119">
        <v>1490000000</v>
      </c>
      <c r="M26" s="119">
        <v>1036034353</v>
      </c>
      <c r="N26" s="119">
        <v>0</v>
      </c>
      <c r="O26" s="119">
        <f>M26+N26</f>
        <v>1036034353</v>
      </c>
      <c r="P26" s="121">
        <v>203685588</v>
      </c>
      <c r="Q26" s="121">
        <f>'歲出本年度'!N26</f>
        <v>121261671</v>
      </c>
      <c r="R26" s="121">
        <f>P26+Q26</f>
        <v>324947259</v>
      </c>
      <c r="S26" s="121">
        <f>L26-O26</f>
        <v>453965647</v>
      </c>
    </row>
    <row r="27" spans="1:19" s="122" customFormat="1" ht="21" customHeight="1">
      <c r="A27" s="110"/>
      <c r="B27" s="111">
        <v>2</v>
      </c>
      <c r="C27" s="110"/>
      <c r="D27" s="110"/>
      <c r="E27" s="168" t="s">
        <v>80</v>
      </c>
      <c r="F27" s="113">
        <f aca="true" t="shared" si="11" ref="F27:N28">F28</f>
        <v>11100000000</v>
      </c>
      <c r="G27" s="113">
        <f t="shared" si="11"/>
        <v>0</v>
      </c>
      <c r="H27" s="113">
        <f t="shared" si="11"/>
        <v>11100000000</v>
      </c>
      <c r="I27" s="113">
        <f t="shared" si="11"/>
        <v>4000000000</v>
      </c>
      <c r="J27" s="113">
        <f t="shared" si="11"/>
        <v>1127600000</v>
      </c>
      <c r="K27" s="113">
        <f t="shared" si="11"/>
        <v>5127600000</v>
      </c>
      <c r="L27" s="113">
        <f t="shared" si="11"/>
        <v>8827600000</v>
      </c>
      <c r="M27" s="113">
        <f t="shared" si="11"/>
        <v>7507229597</v>
      </c>
      <c r="N27" s="113">
        <f t="shared" si="11"/>
        <v>383050449</v>
      </c>
      <c r="O27" s="113">
        <f aca="true" t="shared" si="12" ref="O27:S28">O28</f>
        <v>7890280046</v>
      </c>
      <c r="P27" s="126">
        <f t="shared" si="12"/>
        <v>1664297148</v>
      </c>
      <c r="Q27" s="126">
        <f t="shared" si="12"/>
        <v>2206575639</v>
      </c>
      <c r="R27" s="126">
        <f t="shared" si="12"/>
        <v>3870872787</v>
      </c>
      <c r="S27" s="115">
        <f t="shared" si="12"/>
        <v>937319954</v>
      </c>
    </row>
    <row r="28" spans="1:19" s="122" customFormat="1" ht="21" customHeight="1">
      <c r="A28" s="110"/>
      <c r="B28" s="111"/>
      <c r="C28" s="110"/>
      <c r="D28" s="110"/>
      <c r="E28" s="117" t="s">
        <v>15</v>
      </c>
      <c r="F28" s="113">
        <f t="shared" si="11"/>
        <v>11100000000</v>
      </c>
      <c r="G28" s="113">
        <f t="shared" si="11"/>
        <v>0</v>
      </c>
      <c r="H28" s="113">
        <f t="shared" si="11"/>
        <v>11100000000</v>
      </c>
      <c r="I28" s="113">
        <f t="shared" si="11"/>
        <v>4000000000</v>
      </c>
      <c r="J28" s="113">
        <f t="shared" si="11"/>
        <v>1127600000</v>
      </c>
      <c r="K28" s="113">
        <f t="shared" si="11"/>
        <v>5127600000</v>
      </c>
      <c r="L28" s="113">
        <f t="shared" si="11"/>
        <v>8827600000</v>
      </c>
      <c r="M28" s="113">
        <f t="shared" si="11"/>
        <v>7507229597</v>
      </c>
      <c r="N28" s="113">
        <f>N29</f>
        <v>383050449</v>
      </c>
      <c r="O28" s="113">
        <f t="shared" si="12"/>
        <v>7890280046</v>
      </c>
      <c r="P28" s="126">
        <f t="shared" si="12"/>
        <v>1664297148</v>
      </c>
      <c r="Q28" s="126">
        <f>Q29</f>
        <v>2206575639</v>
      </c>
      <c r="R28" s="126">
        <f t="shared" si="12"/>
        <v>3870872787</v>
      </c>
      <c r="S28" s="115">
        <f t="shared" si="12"/>
        <v>937319954</v>
      </c>
    </row>
    <row r="29" spans="1:19" s="122" customFormat="1" ht="21" customHeight="1">
      <c r="A29" s="111"/>
      <c r="B29" s="111"/>
      <c r="C29" s="111">
        <v>1</v>
      </c>
      <c r="D29" s="111"/>
      <c r="E29" s="118" t="s">
        <v>68</v>
      </c>
      <c r="F29" s="119">
        <f>F31+F30</f>
        <v>11100000000</v>
      </c>
      <c r="G29" s="119">
        <f aca="true" t="shared" si="13" ref="G29:S29">G31+G30</f>
        <v>0</v>
      </c>
      <c r="H29" s="119">
        <f t="shared" si="13"/>
        <v>11100000000</v>
      </c>
      <c r="I29" s="119">
        <f>SUM(I30:I31)</f>
        <v>4000000000</v>
      </c>
      <c r="J29" s="119">
        <f>J31+J30</f>
        <v>1127600000</v>
      </c>
      <c r="K29" s="119">
        <f>K31+K30</f>
        <v>5127600000</v>
      </c>
      <c r="L29" s="119">
        <f t="shared" si="13"/>
        <v>8827600000</v>
      </c>
      <c r="M29" s="119">
        <f t="shared" si="13"/>
        <v>7507229597</v>
      </c>
      <c r="N29" s="119">
        <f t="shared" si="13"/>
        <v>383050449</v>
      </c>
      <c r="O29" s="119">
        <f t="shared" si="13"/>
        <v>7890280046</v>
      </c>
      <c r="P29" s="121">
        <f>SUM(P30:P31)</f>
        <v>1664297148</v>
      </c>
      <c r="Q29" s="121">
        <f>Q31+Q30</f>
        <v>2206575639</v>
      </c>
      <c r="R29" s="121">
        <f>R31+R30</f>
        <v>3870872787</v>
      </c>
      <c r="S29" s="121">
        <f t="shared" si="13"/>
        <v>937319954</v>
      </c>
    </row>
    <row r="30" spans="1:19" s="122" customFormat="1" ht="21" customHeight="1">
      <c r="A30" s="111"/>
      <c r="B30" s="111"/>
      <c r="C30" s="111"/>
      <c r="D30" s="111">
        <v>1</v>
      </c>
      <c r="E30" s="205" t="s">
        <v>53</v>
      </c>
      <c r="F30" s="119">
        <v>3600000000</v>
      </c>
      <c r="G30" s="119">
        <v>0</v>
      </c>
      <c r="H30" s="119">
        <f>F30+G30</f>
        <v>3600000000</v>
      </c>
      <c r="I30" s="119">
        <f>'[1]歲出本年度'!I30</f>
        <v>1400000000</v>
      </c>
      <c r="J30" s="119">
        <f>'歲出本年度'!I30</f>
        <v>340600000</v>
      </c>
      <c r="K30" s="119">
        <f>SUM(I30:J30)</f>
        <v>1740600000</v>
      </c>
      <c r="L30" s="119">
        <v>2940600000</v>
      </c>
      <c r="M30" s="119">
        <v>2548310226</v>
      </c>
      <c r="N30" s="119">
        <v>76605772</v>
      </c>
      <c r="O30" s="119">
        <f>M30+N30</f>
        <v>2624915998</v>
      </c>
      <c r="P30" s="121">
        <v>620880971</v>
      </c>
      <c r="Q30" s="121">
        <f>'歲出本年度'!N30</f>
        <v>644353373</v>
      </c>
      <c r="R30" s="121">
        <f>P30+Q30</f>
        <v>1265234344</v>
      </c>
      <c r="S30" s="121">
        <f>L30-O30</f>
        <v>315684002</v>
      </c>
    </row>
    <row r="31" spans="1:19" s="122" customFormat="1" ht="31.5" customHeight="1" thickBot="1">
      <c r="A31" s="206"/>
      <c r="B31" s="206"/>
      <c r="C31" s="206"/>
      <c r="D31" s="206">
        <v>2</v>
      </c>
      <c r="E31" s="207" t="s">
        <v>54</v>
      </c>
      <c r="F31" s="208">
        <v>7500000000</v>
      </c>
      <c r="G31" s="208">
        <v>0</v>
      </c>
      <c r="H31" s="208">
        <f>F31+G31</f>
        <v>7500000000</v>
      </c>
      <c r="I31" s="208">
        <f>'[1]歲出本年度'!I31</f>
        <v>2600000000</v>
      </c>
      <c r="J31" s="208">
        <f>'歲出本年度'!I31</f>
        <v>787000000</v>
      </c>
      <c r="K31" s="208">
        <f>SUM(I31:J31)</f>
        <v>3387000000</v>
      </c>
      <c r="L31" s="208">
        <v>5887000000</v>
      </c>
      <c r="M31" s="208">
        <v>4958919371</v>
      </c>
      <c r="N31" s="208">
        <v>306444677</v>
      </c>
      <c r="O31" s="208">
        <f>M31+N31</f>
        <v>5265364048</v>
      </c>
      <c r="P31" s="210">
        <v>1043416177</v>
      </c>
      <c r="Q31" s="210">
        <f>'歲出本年度'!N31</f>
        <v>1562222266</v>
      </c>
      <c r="R31" s="210">
        <f>P31+Q31</f>
        <v>2605638443</v>
      </c>
      <c r="S31" s="210">
        <f>L31-O31</f>
        <v>621635952</v>
      </c>
    </row>
    <row r="32" spans="1:19" ht="18.75" customHeight="1">
      <c r="A32" s="169"/>
      <c r="B32" s="169"/>
      <c r="C32" s="169"/>
      <c r="D32" s="169"/>
      <c r="E32" s="170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</row>
    <row r="33" spans="6:19" ht="24.75" customHeight="1"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8"/>
    </row>
    <row r="34" spans="6:19" ht="24.75" customHeight="1"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8"/>
    </row>
    <row r="35" spans="6:19" ht="16.5"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8"/>
    </row>
    <row r="36" spans="6:19" ht="16.5"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8"/>
    </row>
    <row r="37" spans="6:19" ht="16.5"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8"/>
    </row>
    <row r="38" spans="6:19" ht="16.5"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8"/>
    </row>
    <row r="39" spans="6:19" ht="16.5"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8"/>
    </row>
    <row r="40" spans="6:19" ht="16.5"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8"/>
    </row>
    <row r="41" spans="6:19" ht="16.5"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8"/>
    </row>
    <row r="42" spans="6:19" ht="16.5"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8"/>
    </row>
    <row r="43" spans="6:19" ht="16.5"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8"/>
    </row>
    <row r="44" spans="6:19" ht="16.5"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8"/>
    </row>
    <row r="45" spans="6:19" ht="16.5"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8"/>
    </row>
    <row r="46" spans="6:19" ht="16.5"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8"/>
    </row>
    <row r="47" spans="6:19" ht="16.5"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8"/>
    </row>
    <row r="48" spans="6:19" ht="16.5"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8"/>
    </row>
    <row r="49" spans="6:19" ht="16.5"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8"/>
    </row>
    <row r="50" spans="6:19" ht="16.5"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8"/>
    </row>
    <row r="51" spans="6:19" ht="16.5"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8"/>
    </row>
    <row r="52" spans="6:19" ht="16.5"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8"/>
    </row>
    <row r="53" spans="6:19" ht="16.5"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8"/>
    </row>
    <row r="54" spans="6:19" ht="16.5"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8"/>
    </row>
  </sheetData>
  <mergeCells count="3">
    <mergeCell ref="L4:L5"/>
    <mergeCell ref="S4:S5"/>
    <mergeCell ref="M4:O4"/>
  </mergeCells>
  <printOptions horizontalCentered="1"/>
  <pageMargins left="0.6692913385826772" right="0.6692913385826772" top="0.9448818897637796" bottom="0.7874015748031497" header="0.5118110236220472" footer="0.31496062992125984"/>
  <pageSetup horizontalDpi="600" verticalDpi="600" orientation="portrait" pageOrder="overThenDown" paperSize="9" r:id="rId2"/>
  <headerFooter alignWithMargins="0">
    <oddFooter xml:space="preserve">&amp;C&amp;"新細明體,標準"丙&amp;"Times New Roman,標準"  &amp;P+7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cp:lastPrinted>2010-08-06T10:24:13Z</cp:lastPrinted>
  <dcterms:created xsi:type="dcterms:W3CDTF">2005-04-22T05:17:29Z</dcterms:created>
  <dcterms:modified xsi:type="dcterms:W3CDTF">2010-08-24T03:27:40Z</dcterms:modified>
  <cp:category/>
  <cp:version/>
  <cp:contentType/>
  <cp:contentStatus/>
</cp:coreProperties>
</file>