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歲出總併" sheetId="1" r:id="rId1"/>
    <sheet name="歲出總經" sheetId="2" r:id="rId2"/>
    <sheet name="擴大出經" sheetId="3" state="hidden" r:id="rId3"/>
    <sheet name="擴大出資" sheetId="4" state="hidden" r:id="rId4"/>
    <sheet name="歲出總資" sheetId="5" r:id="rId5"/>
    <sheet name="歲出明細" sheetId="6" r:id="rId6"/>
  </sheets>
  <definedNames>
    <definedName name="_xlnm.Print_Area" localSheetId="5">'歲出明細'!$A$1:$P$87</definedName>
    <definedName name="_xlnm.Print_Area" localSheetId="0">'歲出總併'!$A$1:$P$33</definedName>
    <definedName name="_xlnm.Print_Area" localSheetId="1">'歲出總經'!$A$1:$P$34</definedName>
    <definedName name="_xlnm.Print_Area" localSheetId="4">'歲出總資'!$A$1:$P$33</definedName>
    <definedName name="_xlnm.Print_Area" localSheetId="2">'擴大出經'!$A$1:$P$60</definedName>
    <definedName name="_xlnm.Print_Area" localSheetId="3">'擴大出資'!$A$1:$P$60</definedName>
    <definedName name="_xlnm.Print_Titles" localSheetId="5">'歲出明細'!$1:$6</definedName>
    <definedName name="_xlnm.Print_Titles" localSheetId="0">'歲出總併'!$1:$7</definedName>
    <definedName name="_xlnm.Print_Titles" localSheetId="1">'歲出總經'!$1:$7</definedName>
    <definedName name="_xlnm.Print_Titles" localSheetId="4">'歲出總資'!$1:$6</definedName>
    <definedName name="_xlnm.Print_Titles" localSheetId="2">'擴大出經'!$1:$7</definedName>
    <definedName name="_xlnm.Print_Titles" localSheetId="3">'擴大出資'!$1:$7</definedName>
  </definedNames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J20" authorId="0">
      <text>
        <r>
          <rPr>
            <sz val="12"/>
            <rFont val="新細明體"/>
            <family val="1"/>
          </rPr>
          <t xml:space="preserve"> 保留刪減10,000,000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<sst xmlns="http://schemas.openxmlformats.org/spreadsheetml/2006/main" count="354" uniqueCount="141">
  <si>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</si>
  <si>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</si>
  <si>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</si>
  <si>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</si>
  <si>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</si>
  <si>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</si>
  <si>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</si>
  <si>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</si>
  <si>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</si>
  <si>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</si>
  <si>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</si>
  <si>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</si>
  <si>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</si>
  <si>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</si>
  <si>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</si>
  <si>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</si>
  <si>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</si>
  <si>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</si>
  <si>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</si>
  <si>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</si>
  <si>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</si>
  <si>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</si>
  <si>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</si>
  <si>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</si>
  <si>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</si>
  <si>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</si>
  <si>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</si>
  <si>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</si>
  <si>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</si>
  <si>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</si>
  <si>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</si>
  <si>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</si>
  <si>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</si>
  <si>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</si>
  <si>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</si>
  <si>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</si>
  <si>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</si>
  <si>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</si>
  <si>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</si>
  <si>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</si>
  <si>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</si>
  <si>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</si>
  <si>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</si>
  <si>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</si>
  <si>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</si>
  <si>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</si>
  <si>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</si>
  <si>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</si>
  <si>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</si>
  <si>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</si>
  <si>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</si>
  <si>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</si>
  <si>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</si>
  <si>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</si>
  <si>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</si>
  <si>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</si>
  <si>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</si>
  <si>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</si>
  <si>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</si>
  <si>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</si>
  <si>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</si>
  <si>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</si>
  <si>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</si>
  <si>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</si>
  <si>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</si>
  <si>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</si>
  <si>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</si>
  <si>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</si>
  <si>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</si>
  <si>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</si>
  <si>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</si>
  <si>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</si>
  <si>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</si>
  <si>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</si>
  <si>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</si>
  <si>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</si>
  <si>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</si>
  <si>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</si>
  <si>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</si>
  <si>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</si>
  <si>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</si>
  <si>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</si>
  <si>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</si>
  <si>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</si>
  <si>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</si>
  <si>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</si>
  <si>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</si>
  <si>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</si>
  <si>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</si>
  <si>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</si>
  <si>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</si>
  <si>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</si>
  <si>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</si>
  <si>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</si>
  <si>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</si>
  <si>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</si>
  <si>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</si>
  <si>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</si>
  <si>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</si>
  <si>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</si>
  <si>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</si>
  <si>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</si>
  <si>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</si>
  <si>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</si>
  <si>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</si>
  <si>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</si>
  <si>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</si>
  <si>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</si>
  <si>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</si>
  <si>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</si>
  <si>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</si>
  <si>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公共廣電與文化創意及數位電視發展</t>
  </si>
  <si>
    <t>客家委員會及所屬</t>
  </si>
  <si>
    <t>經濟部主管</t>
  </si>
  <si>
    <t>工業局</t>
  </si>
  <si>
    <t>水利署及所屬</t>
  </si>
  <si>
    <t>農業支出</t>
  </si>
  <si>
    <t>交通部</t>
  </si>
  <si>
    <t>北中南捷運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</si>
  <si>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</si>
  <si>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</si>
  <si>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經濟部主管</t>
  </si>
  <si>
    <t>交通部主管</t>
  </si>
  <si>
    <t>行政院主管</t>
  </si>
  <si>
    <t>交通部主管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</si>
  <si>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</si>
  <si>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</si>
  <si>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</si>
  <si>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</si>
  <si>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</si>
  <si>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</si>
  <si>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</si>
  <si>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</si>
  <si>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資本門</t>
  </si>
  <si>
    <t xml:space="preserve">  99  年  度</t>
  </si>
  <si>
    <t>台灣歷史文化風貌保存</t>
  </si>
  <si>
    <t>台灣南北客家文化中心規劃興建</t>
  </si>
  <si>
    <t>Ｍ台灣計畫－行動台灣應用推動</t>
  </si>
  <si>
    <t>營業基金－台灣鐵路管理局</t>
  </si>
  <si>
    <t>台鐵捷運化</t>
  </si>
  <si>
    <t>台鐵立體化及支線功能化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</si>
</sst>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5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b/>
      <sz val="12"/>
      <name val="標楷體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2" xfId="0" applyNumberFormat="1" applyFont="1" applyBorder="1" applyAlignment="1">
      <alignment horizontal="right" vertical="center"/>
    </xf>
    <xf numFmtId="180" fontId="12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0" fontId="11" fillId="0" borderId="6" xfId="0" applyNumberFormat="1" applyFont="1" applyBorder="1" applyAlignment="1">
      <alignment horizontal="right" vertical="center"/>
    </xf>
    <xf numFmtId="180" fontId="1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8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1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180" fontId="12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2" xfId="15" applyNumberFormat="1" applyFont="1" applyBorder="1" applyAlignment="1">
      <alignment horizontal="left" wrapText="1"/>
    </xf>
    <xf numFmtId="49" fontId="22" fillId="0" borderId="2" xfId="15" applyNumberFormat="1" applyFont="1" applyBorder="1" applyAlignment="1">
      <alignment horizontal="left" wrapText="1"/>
    </xf>
    <xf numFmtId="49" fontId="0" fillId="0" borderId="2" xfId="15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0" fillId="0" borderId="12" xfId="15" applyNumberFormat="1" applyFont="1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49" fontId="24" fillId="0" borderId="13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11" fillId="0" borderId="14" xfId="0" applyNumberFormat="1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49" fontId="24" fillId="0" borderId="2" xfId="15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" xfId="0" applyFont="1" applyBorder="1" applyAlignment="1">
      <alignment vertical="center"/>
    </xf>
    <xf numFmtId="180" fontId="11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2" fillId="0" borderId="2" xfId="15" applyNumberFormat="1" applyFont="1" applyBorder="1" applyAlignment="1">
      <alignment horizontal="left" vertical="top" wrapText="1"/>
    </xf>
    <xf numFmtId="180" fontId="1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Font="1" applyAlignment="1">
      <alignment vertical="top"/>
    </xf>
    <xf numFmtId="180" fontId="1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25" fillId="2" borderId="2" xfId="15" applyNumberFormat="1" applyFont="1" applyFill="1" applyBorder="1" applyAlignment="1">
      <alignment horizontal="left" vertical="top" wrapText="1"/>
    </xf>
    <xf numFmtId="180" fontId="26" fillId="2" borderId="1" xfId="0" applyNumberFormat="1" applyFont="1" applyFill="1" applyBorder="1" applyAlignment="1">
      <alignment horizontal="right" vertical="top"/>
    </xf>
    <xf numFmtId="0" fontId="27" fillId="2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2" fillId="0" borderId="2" xfId="15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2" xfId="15" applyNumberFormat="1" applyFont="1" applyFill="1" applyBorder="1" applyAlignment="1">
      <alignment horizontal="left" wrapText="1"/>
    </xf>
    <xf numFmtId="49" fontId="0" fillId="0" borderId="2" xfId="15" applyNumberFormat="1" applyFont="1" applyFill="1" applyBorder="1" applyAlignment="1">
      <alignment horizontal="left" wrapText="1"/>
    </xf>
    <xf numFmtId="180" fontId="12" fillId="0" borderId="2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49" fontId="0" fillId="0" borderId="16" xfId="15" applyNumberFormat="1" applyFont="1" applyFill="1" applyBorder="1" applyAlignment="1">
      <alignment horizontal="left" wrapText="1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0" fontId="1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1" fillId="0" borderId="1" xfId="0" applyNumberFormat="1" applyFont="1" applyFill="1" applyBorder="1" applyAlignment="1">
      <alignment horizontal="right" vertical="center"/>
    </xf>
    <xf numFmtId="49" fontId="22" fillId="0" borderId="19" xfId="15" applyNumberFormat="1" applyFont="1" applyFill="1" applyBorder="1" applyAlignment="1">
      <alignment horizontal="left" wrapText="1"/>
    </xf>
    <xf numFmtId="180" fontId="11" fillId="0" borderId="19" xfId="0" applyNumberFormat="1" applyFont="1" applyFill="1" applyBorder="1" applyAlignment="1">
      <alignment horizontal="right" vertical="center"/>
    </xf>
    <xf numFmtId="49" fontId="23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15" applyNumberFormat="1" applyFont="1" applyFill="1" applyBorder="1" applyAlignment="1">
      <alignment horizontal="left" wrapText="1"/>
    </xf>
    <xf numFmtId="49" fontId="24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3" fillId="0" borderId="2" xfId="15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5" fillId="2" borderId="1" xfId="0" applyFont="1" applyFill="1" applyBorder="1" applyAlignment="1">
      <alignment horizontal="center" vertical="top"/>
    </xf>
    <xf numFmtId="0" fontId="25" fillId="2" borderId="2" xfId="0" applyFont="1" applyFill="1" applyBorder="1" applyAlignment="1">
      <alignment horizontal="center" vertical="top"/>
    </xf>
    <xf numFmtId="180" fontId="27" fillId="2" borderId="2" xfId="0" applyNumberFormat="1" applyFont="1" applyFill="1" applyBorder="1" applyAlignment="1">
      <alignment horizontal="right" vertical="top"/>
    </xf>
    <xf numFmtId="180" fontId="27" fillId="2" borderId="1" xfId="0" applyNumberFormat="1" applyFont="1" applyFill="1" applyBorder="1" applyAlignment="1">
      <alignment horizontal="right" vertical="top"/>
    </xf>
    <xf numFmtId="180" fontId="27" fillId="2" borderId="7" xfId="0" applyNumberFormat="1" applyFont="1" applyFill="1" applyBorder="1" applyAlignment="1">
      <alignment horizontal="right" vertical="top"/>
    </xf>
    <xf numFmtId="0" fontId="28" fillId="3" borderId="0" xfId="0" applyFont="1" applyFill="1" applyAlignment="1">
      <alignment vertical="top"/>
    </xf>
    <xf numFmtId="49" fontId="29" fillId="3" borderId="2" xfId="15" applyNumberFormat="1" applyFont="1" applyFill="1" applyBorder="1" applyAlignment="1">
      <alignment horizontal="left" vertical="top" wrapText="1"/>
    </xf>
    <xf numFmtId="49" fontId="28" fillId="4" borderId="2" xfId="15" applyNumberFormat="1" applyFont="1" applyFill="1" applyBorder="1" applyAlignment="1">
      <alignment horizontal="left" vertical="top" wrapText="1"/>
    </xf>
    <xf numFmtId="180" fontId="30" fillId="4" borderId="1" xfId="0" applyNumberFormat="1" applyFont="1" applyFill="1" applyBorder="1" applyAlignment="1">
      <alignment horizontal="right" vertical="top"/>
    </xf>
    <xf numFmtId="0" fontId="31" fillId="4" borderId="0" xfId="0" applyFont="1" applyFill="1" applyAlignment="1">
      <alignment vertical="top"/>
    </xf>
    <xf numFmtId="49" fontId="28" fillId="5" borderId="2" xfId="15" applyNumberFormat="1" applyFont="1" applyFill="1" applyBorder="1" applyAlignment="1">
      <alignment horizontal="left" vertical="top" wrapText="1"/>
    </xf>
    <xf numFmtId="180" fontId="30" fillId="5" borderId="1" xfId="0" applyNumberFormat="1" applyFont="1" applyFill="1" applyBorder="1" applyAlignment="1">
      <alignment horizontal="right" vertical="top"/>
    </xf>
    <xf numFmtId="0" fontId="31" fillId="5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25" fillId="3" borderId="0" xfId="0" applyFont="1" applyFill="1" applyAlignment="1">
      <alignment vertical="top"/>
    </xf>
    <xf numFmtId="49" fontId="32" fillId="3" borderId="2" xfId="15" applyNumberFormat="1" applyFont="1" applyFill="1" applyBorder="1" applyAlignment="1">
      <alignment horizontal="left" vertical="top" wrapText="1"/>
    </xf>
    <xf numFmtId="0" fontId="33" fillId="3" borderId="0" xfId="0" applyFont="1" applyFill="1" applyAlignment="1">
      <alignment vertical="top"/>
    </xf>
    <xf numFmtId="49" fontId="25" fillId="4" borderId="2" xfId="15" applyNumberFormat="1" applyFont="1" applyFill="1" applyBorder="1" applyAlignment="1">
      <alignment horizontal="left" vertical="top" wrapText="1"/>
    </xf>
    <xf numFmtId="180" fontId="26" fillId="4" borderId="1" xfId="0" applyNumberFormat="1" applyFont="1" applyFill="1" applyBorder="1" applyAlignment="1">
      <alignment horizontal="right" vertical="top"/>
    </xf>
    <xf numFmtId="0" fontId="27" fillId="4" borderId="0" xfId="0" applyFont="1" applyFill="1" applyAlignment="1">
      <alignment vertical="top"/>
    </xf>
    <xf numFmtId="49" fontId="25" fillId="5" borderId="2" xfId="15" applyNumberFormat="1" applyFont="1" applyFill="1" applyBorder="1" applyAlignment="1">
      <alignment horizontal="left" vertical="top" wrapText="1"/>
    </xf>
    <xf numFmtId="180" fontId="26" fillId="5" borderId="1" xfId="0" applyNumberFormat="1" applyFont="1" applyFill="1" applyBorder="1" applyAlignment="1">
      <alignment horizontal="right" vertical="top"/>
    </xf>
    <xf numFmtId="0" fontId="27" fillId="5" borderId="0" xfId="0" applyFont="1" applyFill="1" applyAlignment="1">
      <alignment vertical="top"/>
    </xf>
    <xf numFmtId="49" fontId="25" fillId="6" borderId="2" xfId="15" applyNumberFormat="1" applyFont="1" applyFill="1" applyBorder="1" applyAlignment="1">
      <alignment horizontal="left" vertical="top" wrapText="1"/>
    </xf>
    <xf numFmtId="180" fontId="26" fillId="6" borderId="1" xfId="0" applyNumberFormat="1" applyFont="1" applyFill="1" applyBorder="1" applyAlignment="1">
      <alignment horizontal="right" vertical="top"/>
    </xf>
    <xf numFmtId="0" fontId="27" fillId="6" borderId="0" xfId="0" applyFont="1" applyFill="1" applyAlignment="1">
      <alignment vertical="top"/>
    </xf>
    <xf numFmtId="0" fontId="25" fillId="3" borderId="1" xfId="0" applyFont="1" applyFill="1" applyBorder="1" applyAlignment="1">
      <alignment horizontal="center" vertical="top"/>
    </xf>
    <xf numFmtId="0" fontId="25" fillId="3" borderId="2" xfId="0" applyFont="1" applyFill="1" applyBorder="1" applyAlignment="1">
      <alignment horizontal="center" vertical="top"/>
    </xf>
    <xf numFmtId="49" fontId="34" fillId="3" borderId="2" xfId="15" applyNumberFormat="1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center" vertical="top"/>
    </xf>
    <xf numFmtId="0" fontId="25" fillId="4" borderId="2" xfId="0" applyFont="1" applyFill="1" applyBorder="1" applyAlignment="1">
      <alignment horizontal="center" vertical="top"/>
    </xf>
    <xf numFmtId="180" fontId="27" fillId="4" borderId="1" xfId="0" applyNumberFormat="1" applyFont="1" applyFill="1" applyBorder="1" applyAlignment="1">
      <alignment horizontal="right" vertical="top"/>
    </xf>
    <xf numFmtId="0" fontId="25" fillId="5" borderId="1" xfId="0" applyFont="1" applyFill="1" applyBorder="1" applyAlignment="1">
      <alignment horizontal="center" vertical="top"/>
    </xf>
    <xf numFmtId="0" fontId="25" fillId="5" borderId="2" xfId="0" applyFont="1" applyFill="1" applyBorder="1" applyAlignment="1">
      <alignment horizontal="center" vertical="top"/>
    </xf>
    <xf numFmtId="180" fontId="27" fillId="5" borderId="1" xfId="0" applyNumberFormat="1" applyFont="1" applyFill="1" applyBorder="1" applyAlignment="1">
      <alignment horizontal="right" vertical="top"/>
    </xf>
    <xf numFmtId="0" fontId="25" fillId="6" borderId="1" xfId="0" applyFont="1" applyFill="1" applyBorder="1" applyAlignment="1">
      <alignment horizontal="center" vertical="top"/>
    </xf>
    <xf numFmtId="0" fontId="25" fillId="6" borderId="2" xfId="0" applyFont="1" applyFill="1" applyBorder="1" applyAlignment="1">
      <alignment horizontal="center" vertical="top"/>
    </xf>
    <xf numFmtId="180" fontId="27" fillId="6" borderId="2" xfId="0" applyNumberFormat="1" applyFont="1" applyFill="1" applyBorder="1" applyAlignment="1">
      <alignment horizontal="right" vertical="top"/>
    </xf>
    <xf numFmtId="180" fontId="27" fillId="6" borderId="1" xfId="0" applyNumberFormat="1" applyFont="1" applyFill="1" applyBorder="1" applyAlignment="1">
      <alignment horizontal="right" vertical="top"/>
    </xf>
    <xf numFmtId="180" fontId="27" fillId="6" borderId="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7" fillId="6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4" borderId="1" xfId="0" applyFont="1" applyFill="1" applyBorder="1" applyAlignment="1">
      <alignment horizontal="center" vertical="top"/>
    </xf>
    <xf numFmtId="0" fontId="28" fillId="5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36" fillId="0" borderId="2" xfId="15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49" fontId="36" fillId="0" borderId="2" xfId="15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3" borderId="1" xfId="0" applyFont="1" applyFill="1" applyBorder="1" applyAlignment="1">
      <alignment horizontal="center" vertical="top"/>
    </xf>
    <xf numFmtId="0" fontId="28" fillId="3" borderId="2" xfId="0" applyFont="1" applyFill="1" applyBorder="1" applyAlignment="1">
      <alignment horizontal="center" vertical="top"/>
    </xf>
    <xf numFmtId="0" fontId="28" fillId="4" borderId="2" xfId="0" applyFont="1" applyFill="1" applyBorder="1" applyAlignment="1">
      <alignment horizontal="center" vertical="top"/>
    </xf>
    <xf numFmtId="0" fontId="28" fillId="5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91" fontId="11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top"/>
    </xf>
    <xf numFmtId="49" fontId="25" fillId="0" borderId="2" xfId="15" applyNumberFormat="1" applyFont="1" applyFill="1" applyBorder="1" applyAlignment="1">
      <alignment horizontal="left" vertical="top" wrapText="1"/>
    </xf>
    <xf numFmtId="180" fontId="27" fillId="0" borderId="2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25" fillId="0" borderId="1" xfId="0" applyFont="1" applyFill="1" applyBorder="1" applyAlignment="1">
      <alignment horizontal="center" vertical="top"/>
    </xf>
    <xf numFmtId="180" fontId="27" fillId="0" borderId="7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0" fontId="27" fillId="0" borderId="1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180" fontId="27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 vertical="top"/>
    </xf>
    <xf numFmtId="180" fontId="37" fillId="0" borderId="2" xfId="0" applyNumberFormat="1" applyFont="1" applyBorder="1" applyAlignment="1">
      <alignment horizontal="right" vertical="center"/>
    </xf>
    <xf numFmtId="180" fontId="37" fillId="0" borderId="2" xfId="0" applyNumberFormat="1" applyFont="1" applyFill="1" applyBorder="1" applyAlignment="1">
      <alignment horizontal="right" vertical="center"/>
    </xf>
    <xf numFmtId="180" fontId="37" fillId="0" borderId="10" xfId="0" applyNumberFormat="1" applyFont="1" applyFill="1" applyBorder="1" applyAlignment="1">
      <alignment horizontal="right" vertical="center"/>
    </xf>
    <xf numFmtId="180" fontId="37" fillId="0" borderId="9" xfId="0" applyNumberFormat="1" applyFont="1" applyFill="1" applyBorder="1" applyAlignment="1">
      <alignment horizontal="right" vertical="center"/>
    </xf>
    <xf numFmtId="191" fontId="37" fillId="0" borderId="2" xfId="0" applyNumberFormat="1" applyFont="1" applyFill="1" applyBorder="1" applyAlignment="1">
      <alignment horizontal="right" vertical="center"/>
    </xf>
    <xf numFmtId="180" fontId="37" fillId="0" borderId="6" xfId="0" applyNumberFormat="1" applyFont="1" applyFill="1" applyBorder="1" applyAlignment="1">
      <alignment horizontal="right" vertical="center"/>
    </xf>
    <xf numFmtId="180" fontId="37" fillId="0" borderId="1" xfId="0" applyNumberFormat="1" applyFont="1" applyFill="1" applyBorder="1" applyAlignment="1">
      <alignment horizontal="right" vertical="center"/>
    </xf>
    <xf numFmtId="180" fontId="37" fillId="0" borderId="7" xfId="0" applyNumberFormat="1" applyFont="1" applyFill="1" applyBorder="1" applyAlignment="1">
      <alignment horizontal="right" vertical="center"/>
    </xf>
    <xf numFmtId="180" fontId="37" fillId="0" borderId="10" xfId="0" applyNumberFormat="1" applyFont="1" applyBorder="1" applyAlignment="1">
      <alignment horizontal="right" vertical="center"/>
    </xf>
    <xf numFmtId="180" fontId="37" fillId="0" borderId="9" xfId="0" applyNumberFormat="1" applyFont="1" applyBorder="1" applyAlignment="1">
      <alignment horizontal="right" vertical="center"/>
    </xf>
    <xf numFmtId="191" fontId="37" fillId="0" borderId="2" xfId="0" applyNumberFormat="1" applyFont="1" applyBorder="1" applyAlignment="1">
      <alignment horizontal="right" vertical="center"/>
    </xf>
    <xf numFmtId="180" fontId="37" fillId="0" borderId="6" xfId="0" applyNumberFormat="1" applyFont="1" applyBorder="1" applyAlignment="1">
      <alignment horizontal="right" vertical="center"/>
    </xf>
    <xf numFmtId="180" fontId="38" fillId="3" borderId="2" xfId="0" applyNumberFormat="1" applyFont="1" applyFill="1" applyBorder="1" applyAlignment="1">
      <alignment horizontal="right" vertical="top"/>
    </xf>
    <xf numFmtId="180" fontId="38" fillId="3" borderId="1" xfId="0" applyNumberFormat="1" applyFont="1" applyFill="1" applyBorder="1" applyAlignment="1">
      <alignment horizontal="right" vertical="top"/>
    </xf>
    <xf numFmtId="180" fontId="38" fillId="3" borderId="7" xfId="0" applyNumberFormat="1" applyFont="1" applyFill="1" applyBorder="1" applyAlignment="1">
      <alignment horizontal="right" vertical="top"/>
    </xf>
    <xf numFmtId="180" fontId="38" fillId="4" borderId="2" xfId="0" applyNumberFormat="1" applyFont="1" applyFill="1" applyBorder="1" applyAlignment="1">
      <alignment horizontal="right" vertical="top"/>
    </xf>
    <xf numFmtId="180" fontId="38" fillId="4" borderId="1" xfId="0" applyNumberFormat="1" applyFont="1" applyFill="1" applyBorder="1" applyAlignment="1">
      <alignment horizontal="right" vertical="top"/>
    </xf>
    <xf numFmtId="180" fontId="38" fillId="4" borderId="7" xfId="0" applyNumberFormat="1" applyFont="1" applyFill="1" applyBorder="1" applyAlignment="1">
      <alignment horizontal="right" vertical="top"/>
    </xf>
    <xf numFmtId="180" fontId="38" fillId="5" borderId="2" xfId="0" applyNumberFormat="1" applyFont="1" applyFill="1" applyBorder="1" applyAlignment="1">
      <alignment horizontal="right" vertical="top"/>
    </xf>
    <xf numFmtId="180" fontId="38" fillId="5" borderId="1" xfId="0" applyNumberFormat="1" applyFont="1" applyFill="1" applyBorder="1" applyAlignment="1">
      <alignment horizontal="right" vertical="top"/>
    </xf>
    <xf numFmtId="180" fontId="38" fillId="5" borderId="7" xfId="0" applyNumberFormat="1" applyFont="1" applyFill="1" applyBorder="1" applyAlignment="1">
      <alignment horizontal="right" vertical="top"/>
    </xf>
    <xf numFmtId="180" fontId="37" fillId="0" borderId="2" xfId="0" applyNumberFormat="1" applyFont="1" applyFill="1" applyBorder="1" applyAlignment="1">
      <alignment horizontal="right" vertical="top"/>
    </xf>
    <xf numFmtId="180" fontId="37" fillId="0" borderId="1" xfId="0" applyNumberFormat="1" applyFont="1" applyFill="1" applyBorder="1" applyAlignment="1">
      <alignment horizontal="right" vertical="top"/>
    </xf>
    <xf numFmtId="191" fontId="37" fillId="0" borderId="2" xfId="0" applyNumberFormat="1" applyFont="1" applyFill="1" applyBorder="1" applyAlignment="1">
      <alignment horizontal="right" vertical="top"/>
    </xf>
    <xf numFmtId="180" fontId="37" fillId="0" borderId="7" xfId="0" applyNumberFormat="1" applyFont="1" applyFill="1" applyBorder="1" applyAlignment="1">
      <alignment horizontal="right" vertical="top"/>
    </xf>
    <xf numFmtId="180" fontId="39" fillId="3" borderId="2" xfId="0" applyNumberFormat="1" applyFont="1" applyFill="1" applyBorder="1" applyAlignment="1">
      <alignment horizontal="right" vertical="top"/>
    </xf>
    <xf numFmtId="180" fontId="39" fillId="3" borderId="1" xfId="0" applyNumberFormat="1" applyFont="1" applyFill="1" applyBorder="1" applyAlignment="1">
      <alignment horizontal="right" vertical="top"/>
    </xf>
    <xf numFmtId="180" fontId="39" fillId="3" borderId="7" xfId="0" applyNumberFormat="1" applyFont="1" applyFill="1" applyBorder="1" applyAlignment="1">
      <alignment horizontal="right" vertical="top"/>
    </xf>
    <xf numFmtId="180" fontId="40" fillId="4" borderId="2" xfId="0" applyNumberFormat="1" applyFont="1" applyFill="1" applyBorder="1" applyAlignment="1">
      <alignment horizontal="right" vertical="top"/>
    </xf>
    <xf numFmtId="180" fontId="40" fillId="4" borderId="1" xfId="0" applyNumberFormat="1" applyFont="1" applyFill="1" applyBorder="1" applyAlignment="1">
      <alignment horizontal="right" vertical="top"/>
    </xf>
    <xf numFmtId="180" fontId="40" fillId="4" borderId="7" xfId="0" applyNumberFormat="1" applyFont="1" applyFill="1" applyBorder="1" applyAlignment="1">
      <alignment horizontal="right" vertical="top"/>
    </xf>
    <xf numFmtId="180" fontId="40" fillId="5" borderId="2" xfId="0" applyNumberFormat="1" applyFont="1" applyFill="1" applyBorder="1" applyAlignment="1">
      <alignment horizontal="right" vertical="top"/>
    </xf>
    <xf numFmtId="180" fontId="40" fillId="5" borderId="1" xfId="0" applyNumberFormat="1" applyFont="1" applyFill="1" applyBorder="1" applyAlignment="1">
      <alignment horizontal="right" vertical="top"/>
    </xf>
    <xf numFmtId="180" fontId="40" fillId="5" borderId="7" xfId="0" applyNumberFormat="1" applyFont="1" applyFill="1" applyBorder="1" applyAlignment="1">
      <alignment horizontal="right" vertical="top"/>
    </xf>
    <xf numFmtId="180" fontId="37" fillId="0" borderId="2" xfId="0" applyNumberFormat="1" applyFont="1" applyBorder="1" applyAlignment="1">
      <alignment horizontal="right" vertical="top"/>
    </xf>
    <xf numFmtId="180" fontId="37" fillId="0" borderId="1" xfId="0" applyNumberFormat="1" applyFont="1" applyBorder="1" applyAlignment="1">
      <alignment horizontal="right" vertical="top"/>
    </xf>
    <xf numFmtId="191" fontId="37" fillId="0" borderId="2" xfId="0" applyNumberFormat="1" applyFont="1" applyBorder="1" applyAlignment="1">
      <alignment horizontal="right" vertical="top"/>
    </xf>
    <xf numFmtId="180" fontId="37" fillId="0" borderId="7" xfId="0" applyNumberFormat="1" applyFont="1" applyBorder="1" applyAlignment="1">
      <alignment horizontal="right" vertical="top"/>
    </xf>
    <xf numFmtId="180" fontId="41" fillId="0" borderId="2" xfId="0" applyNumberFormat="1" applyFont="1" applyBorder="1" applyAlignment="1">
      <alignment horizontal="right" vertical="top"/>
    </xf>
    <xf numFmtId="180" fontId="41" fillId="0" borderId="1" xfId="0" applyNumberFormat="1" applyFont="1" applyBorder="1" applyAlignment="1">
      <alignment horizontal="right" vertical="top"/>
    </xf>
    <xf numFmtId="191" fontId="41" fillId="0" borderId="2" xfId="0" applyNumberFormat="1" applyFont="1" applyBorder="1" applyAlignment="1">
      <alignment horizontal="right" vertical="top"/>
    </xf>
    <xf numFmtId="180" fontId="41" fillId="0" borderId="7" xfId="0" applyNumberFormat="1" applyFont="1" applyBorder="1" applyAlignment="1">
      <alignment horizontal="right" vertical="top"/>
    </xf>
    <xf numFmtId="180" fontId="41" fillId="0" borderId="2" xfId="0" applyNumberFormat="1" applyFont="1" applyFill="1" applyBorder="1" applyAlignment="1">
      <alignment horizontal="right" vertical="top"/>
    </xf>
    <xf numFmtId="180" fontId="41" fillId="0" borderId="1" xfId="0" applyNumberFormat="1" applyFont="1" applyFill="1" applyBorder="1" applyAlignment="1">
      <alignment horizontal="right" vertical="top"/>
    </xf>
    <xf numFmtId="191" fontId="41" fillId="0" borderId="2" xfId="0" applyNumberFormat="1" applyFont="1" applyFill="1" applyBorder="1" applyAlignment="1">
      <alignment horizontal="right" vertical="top"/>
    </xf>
    <xf numFmtId="180" fontId="41" fillId="0" borderId="7" xfId="0" applyNumberFormat="1" applyFont="1" applyFill="1" applyBorder="1" applyAlignment="1">
      <alignment horizontal="right" vertical="top"/>
    </xf>
    <xf numFmtId="180" fontId="40" fillId="6" borderId="2" xfId="0" applyNumberFormat="1" applyFont="1" applyFill="1" applyBorder="1" applyAlignment="1">
      <alignment horizontal="right" vertical="top"/>
    </xf>
    <xf numFmtId="180" fontId="40" fillId="6" borderId="1" xfId="0" applyNumberFormat="1" applyFont="1" applyFill="1" applyBorder="1" applyAlignment="1">
      <alignment horizontal="right" vertical="top"/>
    </xf>
    <xf numFmtId="180" fontId="40" fillId="6" borderId="7" xfId="0" applyNumberFormat="1" applyFont="1" applyFill="1" applyBorder="1" applyAlignment="1">
      <alignment horizontal="right" vertical="top"/>
    </xf>
    <xf numFmtId="180" fontId="40" fillId="2" borderId="2" xfId="0" applyNumberFormat="1" applyFont="1" applyFill="1" applyBorder="1" applyAlignment="1">
      <alignment horizontal="right" vertical="top"/>
    </xf>
    <xf numFmtId="180" fontId="40" fillId="2" borderId="1" xfId="0" applyNumberFormat="1" applyFont="1" applyFill="1" applyBorder="1" applyAlignment="1">
      <alignment horizontal="right" vertical="top"/>
    </xf>
    <xf numFmtId="180" fontId="40" fillId="2" borderId="7" xfId="0" applyNumberFormat="1" applyFont="1" applyFill="1" applyBorder="1" applyAlignment="1">
      <alignment horizontal="right" vertical="top"/>
    </xf>
    <xf numFmtId="180" fontId="42" fillId="3" borderId="2" xfId="0" applyNumberFormat="1" applyFont="1" applyFill="1" applyBorder="1" applyAlignment="1">
      <alignment horizontal="right" vertical="top"/>
    </xf>
    <xf numFmtId="180" fontId="42" fillId="3" borderId="1" xfId="0" applyNumberFormat="1" applyFont="1" applyFill="1" applyBorder="1" applyAlignment="1">
      <alignment horizontal="right" vertical="top"/>
    </xf>
    <xf numFmtId="180" fontId="42" fillId="3" borderId="7" xfId="0" applyNumberFormat="1" applyFont="1" applyFill="1" applyBorder="1" applyAlignment="1">
      <alignment horizontal="right" vertical="top"/>
    </xf>
    <xf numFmtId="180" fontId="43" fillId="4" borderId="2" xfId="0" applyNumberFormat="1" applyFont="1" applyFill="1" applyBorder="1" applyAlignment="1">
      <alignment horizontal="right" vertical="top"/>
    </xf>
    <xf numFmtId="180" fontId="43" fillId="4" borderId="1" xfId="0" applyNumberFormat="1" applyFont="1" applyFill="1" applyBorder="1" applyAlignment="1">
      <alignment horizontal="right" vertical="top"/>
    </xf>
    <xf numFmtId="180" fontId="43" fillId="4" borderId="7" xfId="0" applyNumberFormat="1" applyFont="1" applyFill="1" applyBorder="1" applyAlignment="1">
      <alignment horizontal="right" vertical="top"/>
    </xf>
    <xf numFmtId="180" fontId="43" fillId="5" borderId="2" xfId="0" applyNumberFormat="1" applyFont="1" applyFill="1" applyBorder="1" applyAlignment="1">
      <alignment horizontal="right" vertical="top"/>
    </xf>
    <xf numFmtId="180" fontId="43" fillId="5" borderId="1" xfId="0" applyNumberFormat="1" applyFont="1" applyFill="1" applyBorder="1" applyAlignment="1">
      <alignment horizontal="right" vertical="top"/>
    </xf>
    <xf numFmtId="180" fontId="43" fillId="5" borderId="7" xfId="0" applyNumberFormat="1" applyFont="1" applyFill="1" applyBorder="1" applyAlignment="1">
      <alignment horizontal="right" vertical="top"/>
    </xf>
    <xf numFmtId="180" fontId="43" fillId="6" borderId="2" xfId="0" applyNumberFormat="1" applyFont="1" applyFill="1" applyBorder="1" applyAlignment="1">
      <alignment horizontal="right" vertical="top"/>
    </xf>
    <xf numFmtId="180" fontId="43" fillId="6" borderId="1" xfId="0" applyNumberFormat="1" applyFont="1" applyFill="1" applyBorder="1" applyAlignment="1">
      <alignment horizontal="right" vertical="top"/>
    </xf>
    <xf numFmtId="180" fontId="43" fillId="6" borderId="7" xfId="0" applyNumberFormat="1" applyFont="1" applyFill="1" applyBorder="1" applyAlignment="1">
      <alignment horizontal="right" vertical="top"/>
    </xf>
    <xf numFmtId="180" fontId="43" fillId="2" borderId="2" xfId="0" applyNumberFormat="1" applyFont="1" applyFill="1" applyBorder="1" applyAlignment="1">
      <alignment horizontal="right" vertical="top"/>
    </xf>
    <xf numFmtId="180" fontId="43" fillId="2" borderId="1" xfId="0" applyNumberFormat="1" applyFont="1" applyFill="1" applyBorder="1" applyAlignment="1">
      <alignment horizontal="right" vertical="top"/>
    </xf>
    <xf numFmtId="180" fontId="43" fillId="2" borderId="7" xfId="0" applyNumberFormat="1" applyFont="1" applyFill="1" applyBorder="1" applyAlignment="1">
      <alignment horizontal="right" vertical="top"/>
    </xf>
    <xf numFmtId="49" fontId="0" fillId="0" borderId="2" xfId="15" applyNumberFormat="1" applyFont="1" applyBorder="1" applyAlignment="1">
      <alignment horizontal="left" vertical="top" wrapText="1" indent="1"/>
    </xf>
    <xf numFmtId="49" fontId="0" fillId="0" borderId="2" xfId="15" applyNumberFormat="1" applyFont="1" applyFill="1" applyBorder="1" applyAlignment="1">
      <alignment horizontal="left" vertical="top" wrapText="1" indent="2"/>
    </xf>
    <xf numFmtId="49" fontId="25" fillId="6" borderId="2" xfId="15" applyNumberFormat="1" applyFont="1" applyFill="1" applyBorder="1" applyAlignment="1">
      <alignment horizontal="left" vertical="top" wrapText="1" indent="2"/>
    </xf>
    <xf numFmtId="49" fontId="25" fillId="2" borderId="2" xfId="15" applyNumberFormat="1" applyFont="1" applyFill="1" applyBorder="1" applyAlignment="1">
      <alignment horizontal="left" vertical="top" wrapText="1" indent="2"/>
    </xf>
    <xf numFmtId="49" fontId="0" fillId="0" borderId="16" xfId="15" applyNumberFormat="1" applyFont="1" applyBorder="1" applyAlignment="1">
      <alignment horizontal="left" vertical="top" wrapText="1" indent="1"/>
    </xf>
    <xf numFmtId="0" fontId="0" fillId="0" borderId="20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180" fontId="41" fillId="0" borderId="16" xfId="0" applyNumberFormat="1" applyFont="1" applyBorder="1" applyAlignment="1">
      <alignment horizontal="right" vertical="top"/>
    </xf>
    <xf numFmtId="180" fontId="41" fillId="0" borderId="17" xfId="0" applyNumberFormat="1" applyFont="1" applyBorder="1" applyAlignment="1">
      <alignment horizontal="right" vertical="top"/>
    </xf>
    <xf numFmtId="191" fontId="41" fillId="0" borderId="16" xfId="0" applyNumberFormat="1" applyFont="1" applyBorder="1" applyAlignment="1">
      <alignment horizontal="right" vertical="top"/>
    </xf>
    <xf numFmtId="180" fontId="41" fillId="0" borderId="18" xfId="0" applyNumberFormat="1" applyFont="1" applyBorder="1" applyAlignment="1">
      <alignment horizontal="right" vertical="top"/>
    </xf>
    <xf numFmtId="0" fontId="0" fillId="0" borderId="20" xfId="0" applyFont="1" applyFill="1" applyBorder="1" applyAlignment="1">
      <alignment/>
    </xf>
    <xf numFmtId="0" fontId="21" fillId="0" borderId="21" xfId="0" applyNumberFormat="1" applyFont="1" applyFill="1" applyBorder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1" fillId="0" borderId="21" xfId="0" applyNumberFormat="1" applyFont="1" applyBorder="1" applyAlignment="1">
      <alignment horizontal="distributed" vertical="center"/>
    </xf>
    <xf numFmtId="0" fontId="21" fillId="0" borderId="8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A1">
      <pane xSplit="6" ySplit="6" topLeftCell="G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13" sqref="G13"/>
    </sheetView>
  </sheetViews>
  <sheetFormatPr defaultColWidth="9.00390625" defaultRowHeight="16.5"/>
  <cols>
    <col min="1" max="1" width="3.00390625" style="219" customWidth="1"/>
    <col min="2" max="5" width="2.625" style="219" customWidth="1"/>
    <col min="6" max="6" width="20.625" style="136" customWidth="1"/>
    <col min="7" max="7" width="13.75390625" style="112" customWidth="1"/>
    <col min="8" max="8" width="14.875" style="112" customWidth="1"/>
    <col min="9" max="9" width="13.75390625" style="112" customWidth="1"/>
    <col min="10" max="10" width="14.875" style="112" customWidth="1"/>
    <col min="11" max="11" width="14.75390625" style="112" customWidth="1"/>
    <col min="12" max="12" width="14.875" style="112" customWidth="1"/>
    <col min="13" max="15" width="14.75390625" style="112" customWidth="1"/>
    <col min="16" max="16" width="14.875" style="112" customWidth="1"/>
    <col min="17" max="16384" width="9.00390625" style="112" customWidth="1"/>
  </cols>
  <sheetData>
    <row r="1" spans="1:11" s="103" customFormat="1" ht="15.75" customHeight="1">
      <c r="A1" s="205"/>
      <c r="B1" s="206"/>
      <c r="C1" s="206"/>
      <c r="D1" s="206"/>
      <c r="E1" s="206"/>
      <c r="F1" s="100"/>
      <c r="G1" s="100"/>
      <c r="H1" s="100"/>
      <c r="I1" s="100"/>
      <c r="J1" s="101" t="s">
        <v>87</v>
      </c>
      <c r="K1" s="102" t="s">
        <v>13</v>
      </c>
    </row>
    <row r="2" spans="1:11" s="106" customFormat="1" ht="25.5" customHeight="1">
      <c r="A2" s="205"/>
      <c r="B2" s="205"/>
      <c r="C2" s="205"/>
      <c r="D2" s="205"/>
      <c r="E2" s="205"/>
      <c r="F2" s="17"/>
      <c r="G2" s="17"/>
      <c r="H2" s="17"/>
      <c r="I2" s="17"/>
      <c r="J2" s="104" t="s">
        <v>11</v>
      </c>
      <c r="K2" s="16" t="s">
        <v>132</v>
      </c>
    </row>
    <row r="3" spans="1:11" s="106" customFormat="1" ht="25.5" customHeight="1">
      <c r="A3" s="205"/>
      <c r="B3" s="205"/>
      <c r="C3" s="205"/>
      <c r="D3" s="205"/>
      <c r="E3" s="205"/>
      <c r="F3" s="17"/>
      <c r="G3" s="17"/>
      <c r="H3" s="107"/>
      <c r="J3" s="104" t="s">
        <v>92</v>
      </c>
      <c r="K3" s="105" t="s">
        <v>93</v>
      </c>
    </row>
    <row r="4" spans="1:16" s="108" customFormat="1" ht="16.5" customHeight="1" thickBot="1">
      <c r="A4" s="329" t="s">
        <v>89</v>
      </c>
      <c r="B4" s="329"/>
      <c r="C4" s="329"/>
      <c r="D4" s="329"/>
      <c r="E4" s="329"/>
      <c r="G4" s="109"/>
      <c r="H4" s="109"/>
      <c r="I4" s="109"/>
      <c r="J4" s="110" t="s">
        <v>88</v>
      </c>
      <c r="K4" s="111" t="s">
        <v>134</v>
      </c>
      <c r="P4" s="110" t="s">
        <v>1</v>
      </c>
    </row>
    <row r="5" spans="1:16" ht="24" customHeight="1">
      <c r="A5" s="330" t="s">
        <v>0</v>
      </c>
      <c r="B5" s="334" t="s">
        <v>128</v>
      </c>
      <c r="C5" s="335"/>
      <c r="D5" s="335"/>
      <c r="E5" s="335"/>
      <c r="F5" s="336"/>
      <c r="G5" s="332" t="s">
        <v>2</v>
      </c>
      <c r="H5" s="337"/>
      <c r="I5" s="332" t="s">
        <v>20</v>
      </c>
      <c r="J5" s="337"/>
      <c r="K5" s="333" t="s">
        <v>3</v>
      </c>
      <c r="L5" s="337"/>
      <c r="M5" s="332" t="s">
        <v>5</v>
      </c>
      <c r="N5" s="337"/>
      <c r="O5" s="332" t="s">
        <v>4</v>
      </c>
      <c r="P5" s="333"/>
    </row>
    <row r="6" spans="1:16" ht="24" customHeight="1">
      <c r="A6" s="331"/>
      <c r="B6" s="210" t="s">
        <v>6</v>
      </c>
      <c r="C6" s="210" t="s">
        <v>7</v>
      </c>
      <c r="D6" s="210" t="s">
        <v>8</v>
      </c>
      <c r="E6" s="210" t="s">
        <v>9</v>
      </c>
      <c r="F6" s="23" t="s">
        <v>127</v>
      </c>
      <c r="G6" s="113" t="s">
        <v>94</v>
      </c>
      <c r="H6" s="113" t="s">
        <v>10</v>
      </c>
      <c r="I6" s="113" t="s">
        <v>94</v>
      </c>
      <c r="J6" s="114" t="s">
        <v>10</v>
      </c>
      <c r="K6" s="115" t="s">
        <v>94</v>
      </c>
      <c r="L6" s="113" t="s">
        <v>10</v>
      </c>
      <c r="M6" s="113" t="s">
        <v>94</v>
      </c>
      <c r="N6" s="113" t="s">
        <v>10</v>
      </c>
      <c r="O6" s="113" t="s">
        <v>94</v>
      </c>
      <c r="P6" s="116" t="s">
        <v>10</v>
      </c>
    </row>
    <row r="7" spans="1:16" s="118" customFormat="1" ht="23.25" customHeight="1">
      <c r="A7" s="213">
        <v>95</v>
      </c>
      <c r="B7" s="214"/>
      <c r="C7" s="215"/>
      <c r="D7" s="215"/>
      <c r="E7" s="215"/>
      <c r="F7" s="209" t="s">
        <v>129</v>
      </c>
      <c r="G7" s="252">
        <f>G8+G9+G10</f>
        <v>27284637</v>
      </c>
      <c r="H7" s="252">
        <f>H8+H9+H10</f>
        <v>3751905484</v>
      </c>
      <c r="I7" s="252">
        <f>I8+I9+I10</f>
        <v>0</v>
      </c>
      <c r="J7" s="253">
        <f>J8+J9+J10</f>
        <v>485304026</v>
      </c>
      <c r="K7" s="254">
        <f>K8+K9+K10</f>
        <v>27284637</v>
      </c>
      <c r="L7" s="252">
        <f>L8+L9+L10</f>
        <v>1359732492</v>
      </c>
      <c r="M7" s="255">
        <f>M8+M9+M10</f>
        <v>7000000</v>
      </c>
      <c r="N7" s="255">
        <f>N8+N9+N10</f>
        <v>-7000000</v>
      </c>
      <c r="O7" s="252">
        <f>O8+O9+O10</f>
        <v>7000000</v>
      </c>
      <c r="P7" s="256">
        <f>P8+P9+P10</f>
        <v>1899868966</v>
      </c>
    </row>
    <row r="8" spans="1:16" s="121" customFormat="1" ht="23.25" customHeight="1">
      <c r="A8" s="207"/>
      <c r="B8" s="216">
        <v>1</v>
      </c>
      <c r="C8" s="217"/>
      <c r="D8" s="217"/>
      <c r="E8" s="217"/>
      <c r="F8" s="123" t="s">
        <v>123</v>
      </c>
      <c r="G8" s="252">
        <f>'歲出總經'!G8+'歲出總資'!G8</f>
        <v>0</v>
      </c>
      <c r="H8" s="252">
        <f>'歲出總經'!H8+'歲出總資'!H8</f>
        <v>1376403228</v>
      </c>
      <c r="I8" s="252">
        <f>'歲出總經'!I8+'歲出總資'!I8</f>
        <v>0</v>
      </c>
      <c r="J8" s="252">
        <f>'歲出總經'!J8+'歲出總資'!J8</f>
        <v>19548654</v>
      </c>
      <c r="K8" s="257">
        <f>'歲出總經'!K8+'歲出總資'!K8</f>
        <v>0</v>
      </c>
      <c r="L8" s="252">
        <f>'歲出總經'!L8+'歲出總資'!L8</f>
        <v>715179809</v>
      </c>
      <c r="M8" s="255">
        <f>'歲出總經'!M8+'歲出總資'!M8</f>
        <v>0</v>
      </c>
      <c r="N8" s="255">
        <f>'歲出總經'!N8+'歲出總資'!N8</f>
        <v>0</v>
      </c>
      <c r="O8" s="252">
        <f aca="true" t="shared" si="0" ref="O8:P10">G8-I8-K8+M8</f>
        <v>0</v>
      </c>
      <c r="P8" s="258">
        <f t="shared" si="0"/>
        <v>641674765</v>
      </c>
    </row>
    <row r="9" spans="1:16" s="122" customFormat="1" ht="23.25" customHeight="1">
      <c r="A9" s="207"/>
      <c r="B9" s="216">
        <v>4</v>
      </c>
      <c r="C9" s="217"/>
      <c r="D9" s="217"/>
      <c r="E9" s="217"/>
      <c r="F9" s="123" t="s">
        <v>113</v>
      </c>
      <c r="G9" s="252">
        <f>'歲出總經'!G9+'歲出總資'!G9</f>
        <v>0</v>
      </c>
      <c r="H9" s="252">
        <f>'歲出總經'!H9+'歲出總資'!H9</f>
        <v>498021511</v>
      </c>
      <c r="I9" s="252">
        <f>'歲出總經'!I9+'歲出總資'!I9</f>
        <v>0</v>
      </c>
      <c r="J9" s="252">
        <f>'歲出總經'!J9+'歲出總資'!J9</f>
        <v>463842108</v>
      </c>
      <c r="K9" s="257">
        <f>'歲出總經'!K9+'歲出總資'!K9</f>
        <v>0</v>
      </c>
      <c r="L9" s="252">
        <f>'歲出總經'!L9+'歲出總資'!L9</f>
        <v>34179403</v>
      </c>
      <c r="M9" s="255">
        <f>'歲出總經'!M9+'歲出總資'!M9</f>
        <v>0</v>
      </c>
      <c r="N9" s="255">
        <f>'歲出總經'!N9+'歲出總資'!N9</f>
        <v>0</v>
      </c>
      <c r="O9" s="252">
        <f t="shared" si="0"/>
        <v>0</v>
      </c>
      <c r="P9" s="258">
        <f t="shared" si="0"/>
        <v>0</v>
      </c>
    </row>
    <row r="10" spans="1:16" s="122" customFormat="1" ht="23.25" customHeight="1">
      <c r="A10" s="207"/>
      <c r="B10" s="216">
        <v>5</v>
      </c>
      <c r="C10" s="217"/>
      <c r="D10" s="217"/>
      <c r="E10" s="218"/>
      <c r="F10" s="123" t="s">
        <v>124</v>
      </c>
      <c r="G10" s="252">
        <f>'歲出總經'!G10+'歲出總資'!G10</f>
        <v>27284637</v>
      </c>
      <c r="H10" s="252">
        <f>'歲出總經'!H10+'歲出總資'!H10</f>
        <v>1877480745</v>
      </c>
      <c r="I10" s="252">
        <f>'歲出總經'!I10+'歲出總資'!I10</f>
        <v>0</v>
      </c>
      <c r="J10" s="252">
        <f>'歲出總經'!J10+'歲出總資'!J10</f>
        <v>1913264</v>
      </c>
      <c r="K10" s="257">
        <f>'歲出總經'!K10+'歲出總資'!K10</f>
        <v>27284637</v>
      </c>
      <c r="L10" s="252">
        <f>'歲出總經'!L10+'歲出總資'!L10</f>
        <v>610373280</v>
      </c>
      <c r="M10" s="255">
        <f>'歲出總經'!M10+'歲出總資'!M10</f>
        <v>7000000</v>
      </c>
      <c r="N10" s="255">
        <f>'歲出總經'!N10+'歲出總資'!N10</f>
        <v>-7000000</v>
      </c>
      <c r="O10" s="252">
        <f t="shared" si="0"/>
        <v>7000000</v>
      </c>
      <c r="P10" s="258">
        <f t="shared" si="0"/>
        <v>1258194201</v>
      </c>
    </row>
    <row r="11" spans="1:16" s="124" customFormat="1" ht="23.25" customHeight="1">
      <c r="A11" s="207"/>
      <c r="B11" s="216"/>
      <c r="C11" s="217"/>
      <c r="D11" s="217"/>
      <c r="E11" s="217"/>
      <c r="F11" s="123"/>
      <c r="G11" s="117"/>
      <c r="H11" s="117"/>
      <c r="I11" s="117"/>
      <c r="J11" s="117"/>
      <c r="K11" s="119"/>
      <c r="L11" s="117"/>
      <c r="M11" s="117"/>
      <c r="N11" s="117"/>
      <c r="O11" s="117"/>
      <c r="P11" s="120"/>
    </row>
    <row r="12" spans="1:16" s="124" customFormat="1" ht="23.25" customHeight="1">
      <c r="A12" s="207"/>
      <c r="B12" s="216"/>
      <c r="C12" s="217"/>
      <c r="D12" s="217"/>
      <c r="E12" s="217"/>
      <c r="F12" s="123"/>
      <c r="G12" s="117"/>
      <c r="H12" s="117"/>
      <c r="I12" s="117"/>
      <c r="J12" s="117"/>
      <c r="K12" s="119"/>
      <c r="L12" s="117"/>
      <c r="M12" s="117"/>
      <c r="N12" s="117"/>
      <c r="O12" s="117"/>
      <c r="P12" s="120"/>
    </row>
    <row r="13" spans="1:16" s="124" customFormat="1" ht="23.25" customHeight="1">
      <c r="A13" s="207"/>
      <c r="B13" s="216"/>
      <c r="C13" s="217"/>
      <c r="D13" s="217"/>
      <c r="E13" s="217"/>
      <c r="F13" s="123"/>
      <c r="G13" s="117"/>
      <c r="H13" s="117"/>
      <c r="I13" s="117"/>
      <c r="J13" s="117"/>
      <c r="K13" s="119"/>
      <c r="L13" s="117"/>
      <c r="M13" s="117"/>
      <c r="N13" s="117"/>
      <c r="O13" s="117"/>
      <c r="P13" s="120"/>
    </row>
    <row r="14" spans="1:16" s="124" customFormat="1" ht="23.25" customHeight="1">
      <c r="A14" s="207"/>
      <c r="B14" s="216"/>
      <c r="C14" s="217"/>
      <c r="D14" s="217"/>
      <c r="E14" s="217"/>
      <c r="F14" s="125"/>
      <c r="G14" s="117"/>
      <c r="H14" s="117"/>
      <c r="I14" s="117"/>
      <c r="J14" s="117"/>
      <c r="K14" s="119"/>
      <c r="L14" s="117"/>
      <c r="M14" s="117"/>
      <c r="N14" s="117"/>
      <c r="O14" s="117"/>
      <c r="P14" s="120"/>
    </row>
    <row r="15" spans="1:16" s="130" customFormat="1" ht="23.25" customHeight="1">
      <c r="A15" s="207"/>
      <c r="B15" s="216"/>
      <c r="C15" s="217"/>
      <c r="D15" s="217"/>
      <c r="E15" s="217"/>
      <c r="F15" s="126"/>
      <c r="G15" s="127"/>
      <c r="H15" s="127"/>
      <c r="I15" s="127"/>
      <c r="J15" s="127"/>
      <c r="K15" s="128"/>
      <c r="L15" s="127"/>
      <c r="M15" s="127"/>
      <c r="N15" s="127"/>
      <c r="O15" s="127"/>
      <c r="P15" s="129"/>
    </row>
    <row r="16" spans="1:16" s="130" customFormat="1" ht="23.25" customHeight="1">
      <c r="A16" s="207"/>
      <c r="B16" s="216"/>
      <c r="C16" s="217"/>
      <c r="D16" s="217"/>
      <c r="E16" s="217"/>
      <c r="F16" s="126"/>
      <c r="G16" s="127"/>
      <c r="H16" s="127"/>
      <c r="I16" s="127"/>
      <c r="J16" s="127"/>
      <c r="K16" s="128"/>
      <c r="L16" s="127"/>
      <c r="M16" s="127"/>
      <c r="N16" s="127"/>
      <c r="O16" s="127"/>
      <c r="P16" s="129"/>
    </row>
    <row r="17" spans="1:16" s="124" customFormat="1" ht="23.25" customHeight="1">
      <c r="A17" s="207"/>
      <c r="B17" s="216"/>
      <c r="C17" s="217"/>
      <c r="D17" s="217"/>
      <c r="E17" s="217"/>
      <c r="F17" s="125"/>
      <c r="G17" s="117"/>
      <c r="H17" s="117"/>
      <c r="I17" s="117"/>
      <c r="J17" s="117"/>
      <c r="K17" s="119"/>
      <c r="L17" s="117"/>
      <c r="M17" s="117"/>
      <c r="N17" s="117"/>
      <c r="O17" s="117"/>
      <c r="P17" s="120"/>
    </row>
    <row r="18" spans="1:16" s="124" customFormat="1" ht="23.25" customHeight="1">
      <c r="A18" s="207"/>
      <c r="B18" s="216"/>
      <c r="C18" s="217"/>
      <c r="D18" s="217"/>
      <c r="E18" s="217"/>
      <c r="F18" s="123"/>
      <c r="G18" s="117"/>
      <c r="H18" s="117"/>
      <c r="I18" s="117"/>
      <c r="J18" s="117"/>
      <c r="K18" s="119"/>
      <c r="L18" s="117"/>
      <c r="M18" s="117"/>
      <c r="N18" s="117"/>
      <c r="O18" s="117"/>
      <c r="P18" s="120"/>
    </row>
    <row r="19" spans="1:16" s="124" customFormat="1" ht="23.25" customHeight="1">
      <c r="A19" s="207"/>
      <c r="B19" s="216"/>
      <c r="C19" s="217"/>
      <c r="D19" s="217"/>
      <c r="E19" s="217"/>
      <c r="F19" s="125"/>
      <c r="G19" s="117"/>
      <c r="H19" s="117"/>
      <c r="I19" s="117"/>
      <c r="J19" s="117"/>
      <c r="K19" s="119"/>
      <c r="L19" s="117"/>
      <c r="M19" s="117"/>
      <c r="N19" s="117"/>
      <c r="O19" s="117"/>
      <c r="P19" s="120"/>
    </row>
    <row r="20" spans="1:16" s="130" customFormat="1" ht="23.25" customHeight="1">
      <c r="A20" s="207"/>
      <c r="B20" s="216"/>
      <c r="C20" s="217"/>
      <c r="D20" s="217"/>
      <c r="E20" s="217"/>
      <c r="F20" s="126"/>
      <c r="G20" s="127"/>
      <c r="H20" s="127"/>
      <c r="I20" s="127"/>
      <c r="J20" s="127"/>
      <c r="K20" s="128"/>
      <c r="L20" s="127"/>
      <c r="M20" s="127"/>
      <c r="N20" s="127"/>
      <c r="O20" s="127"/>
      <c r="P20" s="129"/>
    </row>
    <row r="21" spans="1:16" s="124" customFormat="1" ht="23.25" customHeight="1">
      <c r="A21" s="207"/>
      <c r="B21" s="216"/>
      <c r="C21" s="217"/>
      <c r="D21" s="217"/>
      <c r="E21" s="217"/>
      <c r="F21" s="125"/>
      <c r="G21" s="117"/>
      <c r="H21" s="117"/>
      <c r="I21" s="117"/>
      <c r="J21" s="117"/>
      <c r="K21" s="119"/>
      <c r="L21" s="117"/>
      <c r="M21" s="117"/>
      <c r="N21" s="117"/>
      <c r="O21" s="117"/>
      <c r="P21" s="120"/>
    </row>
    <row r="22" spans="1:16" s="130" customFormat="1" ht="23.25" customHeight="1">
      <c r="A22" s="207"/>
      <c r="B22" s="216"/>
      <c r="C22" s="217"/>
      <c r="D22" s="217"/>
      <c r="E22" s="217"/>
      <c r="F22" s="126"/>
      <c r="G22" s="127"/>
      <c r="H22" s="127"/>
      <c r="I22" s="127"/>
      <c r="J22" s="127"/>
      <c r="K22" s="128"/>
      <c r="L22" s="127"/>
      <c r="M22" s="127"/>
      <c r="N22" s="127"/>
      <c r="O22" s="127"/>
      <c r="P22" s="129"/>
    </row>
    <row r="23" spans="1:16" s="130" customFormat="1" ht="23.25" customHeight="1">
      <c r="A23" s="207"/>
      <c r="B23" s="216"/>
      <c r="C23" s="217"/>
      <c r="D23" s="217"/>
      <c r="E23" s="217"/>
      <c r="F23" s="126"/>
      <c r="G23" s="127"/>
      <c r="H23" s="127"/>
      <c r="I23" s="127"/>
      <c r="J23" s="127"/>
      <c r="K23" s="128"/>
      <c r="L23" s="127"/>
      <c r="M23" s="127"/>
      <c r="N23" s="127"/>
      <c r="O23" s="127"/>
      <c r="P23" s="129"/>
    </row>
    <row r="24" spans="1:16" s="124" customFormat="1" ht="23.25" customHeight="1">
      <c r="A24" s="207"/>
      <c r="B24" s="216"/>
      <c r="C24" s="217"/>
      <c r="D24" s="217"/>
      <c r="E24" s="217"/>
      <c r="F24" s="125"/>
      <c r="G24" s="117"/>
      <c r="H24" s="117"/>
      <c r="I24" s="117"/>
      <c r="J24" s="117"/>
      <c r="K24" s="119"/>
      <c r="L24" s="117"/>
      <c r="M24" s="117"/>
      <c r="N24" s="117"/>
      <c r="O24" s="117"/>
      <c r="P24" s="120"/>
    </row>
    <row r="25" spans="1:16" s="124" customFormat="1" ht="23.25" customHeight="1">
      <c r="A25" s="207"/>
      <c r="B25" s="216"/>
      <c r="C25" s="217"/>
      <c r="D25" s="217"/>
      <c r="E25" s="217"/>
      <c r="F25" s="123"/>
      <c r="G25" s="117"/>
      <c r="H25" s="117"/>
      <c r="I25" s="117"/>
      <c r="J25" s="117"/>
      <c r="K25" s="119"/>
      <c r="L25" s="117"/>
      <c r="M25" s="117"/>
      <c r="N25" s="117"/>
      <c r="O25" s="117"/>
      <c r="P25" s="120"/>
    </row>
    <row r="26" spans="1:16" s="124" customFormat="1" ht="23.25" customHeight="1">
      <c r="A26" s="207"/>
      <c r="B26" s="216"/>
      <c r="C26" s="217"/>
      <c r="D26" s="217"/>
      <c r="E26" s="217"/>
      <c r="F26" s="125"/>
      <c r="G26" s="117"/>
      <c r="H26" s="117"/>
      <c r="I26" s="117"/>
      <c r="J26" s="117"/>
      <c r="K26" s="119"/>
      <c r="L26" s="117"/>
      <c r="M26" s="117"/>
      <c r="N26" s="117"/>
      <c r="O26" s="117"/>
      <c r="P26" s="120"/>
    </row>
    <row r="27" spans="1:16" s="130" customFormat="1" ht="23.25" customHeight="1">
      <c r="A27" s="207"/>
      <c r="B27" s="216"/>
      <c r="C27" s="217"/>
      <c r="D27" s="217"/>
      <c r="E27" s="217"/>
      <c r="F27" s="126"/>
      <c r="G27" s="127"/>
      <c r="H27" s="127"/>
      <c r="I27" s="127"/>
      <c r="J27" s="127"/>
      <c r="K27" s="128"/>
      <c r="L27" s="127"/>
      <c r="M27" s="127"/>
      <c r="N27" s="127"/>
      <c r="O27" s="127"/>
      <c r="P27" s="129"/>
    </row>
    <row r="28" spans="1:16" s="130" customFormat="1" ht="23.25" customHeight="1">
      <c r="A28" s="207"/>
      <c r="B28" s="216"/>
      <c r="C28" s="217"/>
      <c r="D28" s="217"/>
      <c r="E28" s="217"/>
      <c r="F28" s="126"/>
      <c r="G28" s="127"/>
      <c r="H28" s="127"/>
      <c r="I28" s="127"/>
      <c r="J28" s="127"/>
      <c r="K28" s="128"/>
      <c r="L28" s="127"/>
      <c r="M28" s="127"/>
      <c r="N28" s="127"/>
      <c r="O28" s="127"/>
      <c r="P28" s="129"/>
    </row>
    <row r="29" spans="1:16" s="131" customFormat="1" ht="23.25" customHeight="1">
      <c r="A29" s="219"/>
      <c r="B29" s="217"/>
      <c r="C29" s="217"/>
      <c r="D29" s="217"/>
      <c r="E29" s="217"/>
      <c r="F29" s="125"/>
      <c r="G29" s="117"/>
      <c r="H29" s="117"/>
      <c r="I29" s="117"/>
      <c r="J29" s="117"/>
      <c r="K29" s="119"/>
      <c r="L29" s="117"/>
      <c r="M29" s="117"/>
      <c r="N29" s="117"/>
      <c r="O29" s="117"/>
      <c r="P29" s="120"/>
    </row>
    <row r="30" spans="1:16" s="131" customFormat="1" ht="23.25" customHeight="1">
      <c r="A30" s="219"/>
      <c r="B30" s="217"/>
      <c r="C30" s="217"/>
      <c r="D30" s="217"/>
      <c r="E30" s="217"/>
      <c r="F30" s="125"/>
      <c r="G30" s="117"/>
      <c r="H30" s="117"/>
      <c r="I30" s="117"/>
      <c r="J30" s="117"/>
      <c r="K30" s="119"/>
      <c r="L30" s="117"/>
      <c r="M30" s="117"/>
      <c r="N30" s="117"/>
      <c r="O30" s="117"/>
      <c r="P30" s="120"/>
    </row>
    <row r="31" spans="1:16" s="131" customFormat="1" ht="23.25" customHeight="1">
      <c r="A31" s="219"/>
      <c r="B31" s="217"/>
      <c r="C31" s="217"/>
      <c r="D31" s="217"/>
      <c r="E31" s="217"/>
      <c r="F31" s="123"/>
      <c r="G31" s="117"/>
      <c r="H31" s="117"/>
      <c r="I31" s="117"/>
      <c r="J31" s="117"/>
      <c r="K31" s="119"/>
      <c r="L31" s="117"/>
      <c r="M31" s="117"/>
      <c r="N31" s="117"/>
      <c r="O31" s="117"/>
      <c r="P31" s="120"/>
    </row>
    <row r="32" spans="1:16" s="131" customFormat="1" ht="23.25" customHeight="1">
      <c r="A32" s="219"/>
      <c r="B32" s="217"/>
      <c r="C32" s="217"/>
      <c r="D32" s="217"/>
      <c r="E32" s="217"/>
      <c r="F32" s="125"/>
      <c r="G32" s="117"/>
      <c r="H32" s="117"/>
      <c r="I32" s="117"/>
      <c r="J32" s="117"/>
      <c r="K32" s="119"/>
      <c r="L32" s="117"/>
      <c r="M32" s="117"/>
      <c r="N32" s="117"/>
      <c r="O32" s="117"/>
      <c r="P32" s="120"/>
    </row>
    <row r="33" spans="1:16" s="108" customFormat="1" ht="23.25" customHeight="1" thickBot="1">
      <c r="A33" s="220"/>
      <c r="B33" s="221"/>
      <c r="C33" s="221"/>
      <c r="D33" s="222"/>
      <c r="E33" s="221"/>
      <c r="F33" s="132"/>
      <c r="G33" s="133"/>
      <c r="H33" s="133"/>
      <c r="I33" s="133"/>
      <c r="J33" s="133"/>
      <c r="K33" s="134"/>
      <c r="L33" s="133"/>
      <c r="M33" s="133"/>
      <c r="N33" s="133"/>
      <c r="O33" s="133"/>
      <c r="P33" s="13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pane xSplit="6" ySplit="6" topLeftCell="G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7" sqref="G7"/>
    </sheetView>
  </sheetViews>
  <sheetFormatPr defaultColWidth="9.00390625" defaultRowHeight="16.5"/>
  <cols>
    <col min="1" max="1" width="3.00390625" style="219" customWidth="1"/>
    <col min="2" max="5" width="2.625" style="219" customWidth="1"/>
    <col min="6" max="6" width="20.625" style="136" customWidth="1"/>
    <col min="7" max="10" width="14.125" style="112" customWidth="1"/>
    <col min="11" max="16" width="14.75390625" style="112" customWidth="1"/>
    <col min="17" max="16384" width="9.00390625" style="112" customWidth="1"/>
  </cols>
  <sheetData>
    <row r="1" spans="1:11" s="103" customFormat="1" ht="15.75" customHeight="1">
      <c r="A1" s="205"/>
      <c r="B1" s="206"/>
      <c r="C1" s="206"/>
      <c r="D1" s="206"/>
      <c r="E1" s="206"/>
      <c r="F1" s="100"/>
      <c r="G1" s="100"/>
      <c r="H1" s="100"/>
      <c r="I1" s="100"/>
      <c r="J1" s="101" t="s">
        <v>87</v>
      </c>
      <c r="K1" s="102" t="s">
        <v>13</v>
      </c>
    </row>
    <row r="2" spans="1:11" s="106" customFormat="1" ht="25.5" customHeight="1">
      <c r="A2" s="205"/>
      <c r="B2" s="205"/>
      <c r="C2" s="205"/>
      <c r="D2" s="205"/>
      <c r="E2" s="205"/>
      <c r="F2" s="17"/>
      <c r="G2" s="17"/>
      <c r="H2" s="17"/>
      <c r="I2" s="17"/>
      <c r="J2" s="104" t="s">
        <v>11</v>
      </c>
      <c r="K2" s="16" t="s">
        <v>132</v>
      </c>
    </row>
    <row r="3" spans="1:11" s="106" customFormat="1" ht="25.5" customHeight="1">
      <c r="A3" s="205"/>
      <c r="B3" s="205"/>
      <c r="C3" s="205"/>
      <c r="D3" s="205"/>
      <c r="E3" s="205"/>
      <c r="F3" s="17"/>
      <c r="G3" s="17"/>
      <c r="H3" s="107"/>
      <c r="J3" s="104" t="s">
        <v>92</v>
      </c>
      <c r="K3" s="105" t="s">
        <v>93</v>
      </c>
    </row>
    <row r="4" spans="1:16" s="108" customFormat="1" ht="16.5" customHeight="1" thickBot="1">
      <c r="A4" s="329" t="s">
        <v>90</v>
      </c>
      <c r="B4" s="329"/>
      <c r="C4" s="329"/>
      <c r="D4" s="329"/>
      <c r="E4" s="329"/>
      <c r="G4" s="109"/>
      <c r="H4" s="109"/>
      <c r="I4" s="109"/>
      <c r="J4" s="110" t="s">
        <v>88</v>
      </c>
      <c r="K4" s="111" t="s">
        <v>134</v>
      </c>
      <c r="P4" s="110" t="s">
        <v>1</v>
      </c>
    </row>
    <row r="5" spans="1:16" ht="24" customHeight="1">
      <c r="A5" s="330" t="s">
        <v>0</v>
      </c>
      <c r="B5" s="334" t="s">
        <v>128</v>
      </c>
      <c r="C5" s="335"/>
      <c r="D5" s="335"/>
      <c r="E5" s="335"/>
      <c r="F5" s="336"/>
      <c r="G5" s="332" t="s">
        <v>2</v>
      </c>
      <c r="H5" s="337"/>
      <c r="I5" s="332" t="s">
        <v>20</v>
      </c>
      <c r="J5" s="337"/>
      <c r="K5" s="333" t="s">
        <v>3</v>
      </c>
      <c r="L5" s="337"/>
      <c r="M5" s="332" t="s">
        <v>5</v>
      </c>
      <c r="N5" s="337"/>
      <c r="O5" s="332" t="s">
        <v>4</v>
      </c>
      <c r="P5" s="333"/>
    </row>
    <row r="6" spans="1:16" ht="24" customHeight="1">
      <c r="A6" s="331"/>
      <c r="B6" s="210" t="s">
        <v>6</v>
      </c>
      <c r="C6" s="210" t="s">
        <v>7</v>
      </c>
      <c r="D6" s="210" t="s">
        <v>8</v>
      </c>
      <c r="E6" s="210" t="s">
        <v>9</v>
      </c>
      <c r="F6" s="23" t="s">
        <v>127</v>
      </c>
      <c r="G6" s="113" t="s">
        <v>94</v>
      </c>
      <c r="H6" s="113" t="s">
        <v>10</v>
      </c>
      <c r="I6" s="113" t="s">
        <v>94</v>
      </c>
      <c r="J6" s="114" t="s">
        <v>10</v>
      </c>
      <c r="K6" s="115" t="s">
        <v>94</v>
      </c>
      <c r="L6" s="113" t="s">
        <v>10</v>
      </c>
      <c r="M6" s="113" t="s">
        <v>94</v>
      </c>
      <c r="N6" s="113" t="s">
        <v>10</v>
      </c>
      <c r="O6" s="113" t="s">
        <v>94</v>
      </c>
      <c r="P6" s="116" t="s">
        <v>10</v>
      </c>
    </row>
    <row r="7" spans="1:16" s="118" customFormat="1" ht="23.25" customHeight="1">
      <c r="A7" s="213">
        <v>95</v>
      </c>
      <c r="B7" s="214"/>
      <c r="C7" s="215"/>
      <c r="D7" s="215"/>
      <c r="E7" s="215"/>
      <c r="F7" s="209" t="s">
        <v>125</v>
      </c>
      <c r="G7" s="252">
        <f>G8+G10+G9</f>
        <v>0</v>
      </c>
      <c r="H7" s="252">
        <f>H8+H10+H9</f>
        <v>117833674</v>
      </c>
      <c r="I7" s="252">
        <f>I8+I10+I9</f>
        <v>0</v>
      </c>
      <c r="J7" s="253">
        <f>J8+J10+J9</f>
        <v>79907960</v>
      </c>
      <c r="K7" s="254">
        <f>K8+K10+K9</f>
        <v>0</v>
      </c>
      <c r="L7" s="252">
        <f>L8+L10+L9</f>
        <v>37925714</v>
      </c>
      <c r="M7" s="255">
        <f>M8+M10+M9</f>
        <v>0</v>
      </c>
      <c r="N7" s="255">
        <f>N8+N10+N9</f>
        <v>0</v>
      </c>
      <c r="O7" s="252">
        <f>O8+O10+O9</f>
        <v>0</v>
      </c>
      <c r="P7" s="256">
        <f>P8+P10+P9</f>
        <v>0</v>
      </c>
    </row>
    <row r="8" spans="1:16" s="121" customFormat="1" ht="23.25" customHeight="1">
      <c r="A8" s="207"/>
      <c r="B8" s="216">
        <v>1</v>
      </c>
      <c r="C8" s="217"/>
      <c r="D8" s="217"/>
      <c r="E8" s="217"/>
      <c r="F8" s="123" t="s">
        <v>123</v>
      </c>
      <c r="G8" s="252">
        <f>'歲出明細'!G13</f>
        <v>0</v>
      </c>
      <c r="H8" s="252">
        <f>'歲出明細'!H13</f>
        <v>15196567</v>
      </c>
      <c r="I8" s="252">
        <f>'歲出明細'!I13</f>
        <v>0</v>
      </c>
      <c r="J8" s="252">
        <f>'歲出明細'!J13</f>
        <v>8051676</v>
      </c>
      <c r="K8" s="257">
        <f>'歲出明細'!K13</f>
        <v>0</v>
      </c>
      <c r="L8" s="252">
        <f>'歲出明細'!L13</f>
        <v>7144891</v>
      </c>
      <c r="M8" s="255">
        <f>'歲出明細'!M13</f>
        <v>0</v>
      </c>
      <c r="N8" s="255">
        <f>'歲出明細'!N13</f>
        <v>0</v>
      </c>
      <c r="O8" s="252">
        <f>G8-I8-K8+M8</f>
        <v>0</v>
      </c>
      <c r="P8" s="258">
        <f>H8-J8-L8+N8</f>
        <v>0</v>
      </c>
    </row>
    <row r="9" spans="1:16" s="122" customFormat="1" ht="23.25" customHeight="1">
      <c r="A9" s="207"/>
      <c r="B9" s="216">
        <v>4</v>
      </c>
      <c r="C9" s="217"/>
      <c r="D9" s="217"/>
      <c r="E9" s="217"/>
      <c r="F9" s="123" t="s">
        <v>113</v>
      </c>
      <c r="G9" s="252">
        <f>'歲出明細'!G29</f>
        <v>0</v>
      </c>
      <c r="H9" s="252">
        <f>'歲出明細'!H29</f>
        <v>102637107</v>
      </c>
      <c r="I9" s="252">
        <f>'歲出明細'!I29</f>
        <v>0</v>
      </c>
      <c r="J9" s="252">
        <f>'歲出明細'!J29</f>
        <v>71856284</v>
      </c>
      <c r="K9" s="257">
        <f>'歲出明細'!K29</f>
        <v>0</v>
      </c>
      <c r="L9" s="252">
        <f>'歲出明細'!L29</f>
        <v>30780823</v>
      </c>
      <c r="M9" s="255">
        <f>'歲出明細'!M29</f>
        <v>0</v>
      </c>
      <c r="N9" s="255">
        <f>'歲出明細'!N29</f>
        <v>0</v>
      </c>
      <c r="O9" s="252">
        <f>G9-I9-K9+M9</f>
        <v>0</v>
      </c>
      <c r="P9" s="258">
        <f>H9-J9-L9+N9</f>
        <v>0</v>
      </c>
    </row>
    <row r="10" spans="1:16" s="122" customFormat="1" ht="23.25" customHeight="1" hidden="1">
      <c r="A10" s="207"/>
      <c r="B10" s="216">
        <v>5</v>
      </c>
      <c r="C10" s="217"/>
      <c r="D10" s="217"/>
      <c r="E10" s="217"/>
      <c r="F10" s="123" t="s">
        <v>124</v>
      </c>
      <c r="G10" s="117">
        <f>'歲出明細'!G44</f>
        <v>0</v>
      </c>
      <c r="H10" s="117">
        <f>'歲出明細'!H44</f>
        <v>0</v>
      </c>
      <c r="I10" s="117">
        <f>'歲出明細'!I44</f>
        <v>0</v>
      </c>
      <c r="J10" s="117">
        <f>'歲出明細'!J44</f>
        <v>0</v>
      </c>
      <c r="K10" s="119">
        <f>'歲出明細'!K44</f>
        <v>0</v>
      </c>
      <c r="L10" s="117">
        <f>'歲出明細'!L44</f>
        <v>0</v>
      </c>
      <c r="M10" s="236">
        <f>'歲出明細'!M44</f>
        <v>0</v>
      </c>
      <c r="N10" s="236">
        <f>'歲出明細'!N44</f>
        <v>0</v>
      </c>
      <c r="O10" s="117">
        <f>G10-I10-K10+M10</f>
        <v>0</v>
      </c>
      <c r="P10" s="120">
        <f>H10-J10-L10+N10</f>
        <v>0</v>
      </c>
    </row>
    <row r="11" spans="1:16" s="122" customFormat="1" ht="23.25" customHeight="1">
      <c r="A11" s="207"/>
      <c r="B11" s="216"/>
      <c r="C11" s="217"/>
      <c r="D11" s="217"/>
      <c r="E11" s="217"/>
      <c r="F11" s="123"/>
      <c r="G11" s="117"/>
      <c r="H11" s="117"/>
      <c r="I11" s="117"/>
      <c r="J11" s="117"/>
      <c r="K11" s="119"/>
      <c r="L11" s="117"/>
      <c r="M11" s="236"/>
      <c r="N11" s="236"/>
      <c r="O11" s="117"/>
      <c r="P11" s="120"/>
    </row>
    <row r="12" spans="1:16" s="122" customFormat="1" ht="23.25" customHeight="1">
      <c r="A12" s="207"/>
      <c r="B12" s="216"/>
      <c r="C12" s="217"/>
      <c r="D12" s="217"/>
      <c r="E12" s="217"/>
      <c r="F12" s="123"/>
      <c r="G12" s="117"/>
      <c r="H12" s="117"/>
      <c r="I12" s="117"/>
      <c r="J12" s="117"/>
      <c r="K12" s="119"/>
      <c r="L12" s="117"/>
      <c r="M12" s="236"/>
      <c r="N12" s="236"/>
      <c r="O12" s="117"/>
      <c r="P12" s="120"/>
    </row>
    <row r="13" spans="1:16" s="124" customFormat="1" ht="23.25" customHeight="1">
      <c r="A13" s="207"/>
      <c r="B13" s="216"/>
      <c r="C13" s="217"/>
      <c r="D13" s="217"/>
      <c r="E13" s="217"/>
      <c r="F13" s="208"/>
      <c r="G13" s="117"/>
      <c r="H13" s="117"/>
      <c r="I13" s="117"/>
      <c r="J13" s="117"/>
      <c r="K13" s="119"/>
      <c r="L13" s="117"/>
      <c r="M13" s="117"/>
      <c r="N13" s="117"/>
      <c r="O13" s="117"/>
      <c r="P13" s="120"/>
    </row>
    <row r="14" spans="1:16" s="130" customFormat="1" ht="23.25" customHeight="1">
      <c r="A14" s="207"/>
      <c r="B14" s="216"/>
      <c r="C14" s="217"/>
      <c r="D14" s="217"/>
      <c r="E14" s="217"/>
      <c r="F14" s="126"/>
      <c r="G14" s="127"/>
      <c r="H14" s="127"/>
      <c r="I14" s="127"/>
      <c r="J14" s="127"/>
      <c r="K14" s="128"/>
      <c r="L14" s="127"/>
      <c r="M14" s="127"/>
      <c r="N14" s="127"/>
      <c r="O14" s="127"/>
      <c r="P14" s="129"/>
    </row>
    <row r="15" spans="1:16" s="130" customFormat="1" ht="23.25" customHeight="1">
      <c r="A15" s="207"/>
      <c r="B15" s="216"/>
      <c r="C15" s="217"/>
      <c r="D15" s="217"/>
      <c r="E15" s="217"/>
      <c r="F15" s="126"/>
      <c r="G15" s="127"/>
      <c r="H15" s="127"/>
      <c r="I15" s="127"/>
      <c r="J15" s="127"/>
      <c r="K15" s="128"/>
      <c r="L15" s="127"/>
      <c r="M15" s="127"/>
      <c r="N15" s="127"/>
      <c r="O15" s="127"/>
      <c r="P15" s="129"/>
    </row>
    <row r="16" spans="1:16" s="130" customFormat="1" ht="23.25" customHeight="1">
      <c r="A16" s="207"/>
      <c r="B16" s="216"/>
      <c r="C16" s="217"/>
      <c r="D16" s="217"/>
      <c r="E16" s="217"/>
      <c r="F16" s="126"/>
      <c r="G16" s="127"/>
      <c r="H16" s="127"/>
      <c r="I16" s="127"/>
      <c r="J16" s="127"/>
      <c r="K16" s="128"/>
      <c r="L16" s="127"/>
      <c r="M16" s="127"/>
      <c r="N16" s="127"/>
      <c r="O16" s="127"/>
      <c r="P16" s="129"/>
    </row>
    <row r="17" spans="1:16" s="124" customFormat="1" ht="23.25" customHeight="1">
      <c r="A17" s="207"/>
      <c r="B17" s="216"/>
      <c r="C17" s="217"/>
      <c r="D17" s="217"/>
      <c r="E17" s="217"/>
      <c r="F17" s="125"/>
      <c r="G17" s="117"/>
      <c r="H17" s="117"/>
      <c r="I17" s="117"/>
      <c r="J17" s="117"/>
      <c r="K17" s="119"/>
      <c r="L17" s="117"/>
      <c r="M17" s="117"/>
      <c r="N17" s="117"/>
      <c r="O17" s="117"/>
      <c r="P17" s="120"/>
    </row>
    <row r="18" spans="1:16" s="124" customFormat="1" ht="23.25" customHeight="1">
      <c r="A18" s="207"/>
      <c r="B18" s="216"/>
      <c r="C18" s="217"/>
      <c r="D18" s="217"/>
      <c r="E18" s="217"/>
      <c r="F18" s="123"/>
      <c r="G18" s="117"/>
      <c r="H18" s="117"/>
      <c r="I18" s="117"/>
      <c r="J18" s="117"/>
      <c r="K18" s="119"/>
      <c r="L18" s="117"/>
      <c r="M18" s="117"/>
      <c r="N18" s="117"/>
      <c r="O18" s="117"/>
      <c r="P18" s="120"/>
    </row>
    <row r="19" spans="1:16" s="124" customFormat="1" ht="23.25" customHeight="1">
      <c r="A19" s="207"/>
      <c r="B19" s="216"/>
      <c r="C19" s="217"/>
      <c r="D19" s="217"/>
      <c r="E19" s="217"/>
      <c r="F19" s="125"/>
      <c r="G19" s="117"/>
      <c r="H19" s="117"/>
      <c r="I19" s="117"/>
      <c r="J19" s="117"/>
      <c r="K19" s="119"/>
      <c r="L19" s="117"/>
      <c r="M19" s="117"/>
      <c r="N19" s="117"/>
      <c r="O19" s="117"/>
      <c r="P19" s="120"/>
    </row>
    <row r="20" spans="1:16" s="130" customFormat="1" ht="23.25" customHeight="1">
      <c r="A20" s="207"/>
      <c r="B20" s="216"/>
      <c r="C20" s="217"/>
      <c r="D20" s="217"/>
      <c r="E20" s="217"/>
      <c r="F20" s="126"/>
      <c r="G20" s="127"/>
      <c r="H20" s="127"/>
      <c r="I20" s="127"/>
      <c r="J20" s="127"/>
      <c r="K20" s="128"/>
      <c r="L20" s="127"/>
      <c r="M20" s="127"/>
      <c r="N20" s="127"/>
      <c r="O20" s="127"/>
      <c r="P20" s="129"/>
    </row>
    <row r="21" spans="1:16" s="124" customFormat="1" ht="23.25" customHeight="1">
      <c r="A21" s="207"/>
      <c r="B21" s="216"/>
      <c r="C21" s="217"/>
      <c r="D21" s="217"/>
      <c r="E21" s="217"/>
      <c r="F21" s="125"/>
      <c r="G21" s="117"/>
      <c r="H21" s="117"/>
      <c r="I21" s="117"/>
      <c r="J21" s="117"/>
      <c r="K21" s="119"/>
      <c r="L21" s="117"/>
      <c r="M21" s="117"/>
      <c r="N21" s="117"/>
      <c r="O21" s="117"/>
      <c r="P21" s="120"/>
    </row>
    <row r="22" spans="1:16" s="130" customFormat="1" ht="23.25" customHeight="1">
      <c r="A22" s="207"/>
      <c r="B22" s="216"/>
      <c r="C22" s="217"/>
      <c r="D22" s="217"/>
      <c r="E22" s="217"/>
      <c r="F22" s="126"/>
      <c r="G22" s="127"/>
      <c r="H22" s="127"/>
      <c r="I22" s="127"/>
      <c r="J22" s="127"/>
      <c r="K22" s="128"/>
      <c r="L22" s="127"/>
      <c r="M22" s="127"/>
      <c r="N22" s="127"/>
      <c r="O22" s="127"/>
      <c r="P22" s="129"/>
    </row>
    <row r="23" spans="1:16" s="130" customFormat="1" ht="23.25" customHeight="1">
      <c r="A23" s="207"/>
      <c r="B23" s="216"/>
      <c r="C23" s="217"/>
      <c r="D23" s="217"/>
      <c r="E23" s="217"/>
      <c r="F23" s="126"/>
      <c r="G23" s="127"/>
      <c r="H23" s="127"/>
      <c r="I23" s="127"/>
      <c r="J23" s="127"/>
      <c r="K23" s="128"/>
      <c r="L23" s="127"/>
      <c r="M23" s="127"/>
      <c r="N23" s="127"/>
      <c r="O23" s="127"/>
      <c r="P23" s="129"/>
    </row>
    <row r="24" spans="1:16" s="124" customFormat="1" ht="23.25" customHeight="1">
      <c r="A24" s="207"/>
      <c r="B24" s="216"/>
      <c r="C24" s="217"/>
      <c r="D24" s="217"/>
      <c r="E24" s="217"/>
      <c r="F24" s="125"/>
      <c r="G24" s="117"/>
      <c r="H24" s="117"/>
      <c r="I24" s="117"/>
      <c r="J24" s="117"/>
      <c r="K24" s="119"/>
      <c r="L24" s="117"/>
      <c r="M24" s="117"/>
      <c r="N24" s="117"/>
      <c r="O24" s="117"/>
      <c r="P24" s="120"/>
    </row>
    <row r="25" spans="1:16" s="124" customFormat="1" ht="23.25" customHeight="1">
      <c r="A25" s="207"/>
      <c r="B25" s="216"/>
      <c r="C25" s="217"/>
      <c r="D25" s="217"/>
      <c r="E25" s="217"/>
      <c r="F25" s="123"/>
      <c r="G25" s="117"/>
      <c r="H25" s="117"/>
      <c r="I25" s="117"/>
      <c r="J25" s="117"/>
      <c r="K25" s="119"/>
      <c r="L25" s="117"/>
      <c r="M25" s="117"/>
      <c r="N25" s="117"/>
      <c r="O25" s="117"/>
      <c r="P25" s="120"/>
    </row>
    <row r="26" spans="1:16" s="124" customFormat="1" ht="23.25" customHeight="1">
      <c r="A26" s="207"/>
      <c r="B26" s="216"/>
      <c r="C26" s="217"/>
      <c r="D26" s="217"/>
      <c r="E26" s="217"/>
      <c r="F26" s="125"/>
      <c r="G26" s="117"/>
      <c r="H26" s="117"/>
      <c r="I26" s="117"/>
      <c r="J26" s="117"/>
      <c r="K26" s="119"/>
      <c r="L26" s="117"/>
      <c r="M26" s="117"/>
      <c r="N26" s="117"/>
      <c r="O26" s="117"/>
      <c r="P26" s="120"/>
    </row>
    <row r="27" spans="1:16" s="130" customFormat="1" ht="23.25" customHeight="1">
      <c r="A27" s="207"/>
      <c r="B27" s="216"/>
      <c r="C27" s="217"/>
      <c r="D27" s="217"/>
      <c r="E27" s="217"/>
      <c r="F27" s="126"/>
      <c r="G27" s="127"/>
      <c r="H27" s="127"/>
      <c r="I27" s="127"/>
      <c r="J27" s="127"/>
      <c r="K27" s="128"/>
      <c r="L27" s="127"/>
      <c r="M27" s="127"/>
      <c r="N27" s="127"/>
      <c r="O27" s="127"/>
      <c r="P27" s="129"/>
    </row>
    <row r="28" spans="1:16" s="130" customFormat="1" ht="23.25" customHeight="1">
      <c r="A28" s="207"/>
      <c r="B28" s="216"/>
      <c r="C28" s="217"/>
      <c r="D28" s="217"/>
      <c r="E28" s="217"/>
      <c r="F28" s="126"/>
      <c r="G28" s="127"/>
      <c r="H28" s="127"/>
      <c r="I28" s="127"/>
      <c r="J28" s="127"/>
      <c r="K28" s="128"/>
      <c r="L28" s="127"/>
      <c r="M28" s="127"/>
      <c r="N28" s="127"/>
      <c r="O28" s="127"/>
      <c r="P28" s="129"/>
    </row>
    <row r="29" spans="1:16" s="131" customFormat="1" ht="23.25" customHeight="1">
      <c r="A29" s="219"/>
      <c r="B29" s="217"/>
      <c r="C29" s="217"/>
      <c r="D29" s="217"/>
      <c r="E29" s="217"/>
      <c r="F29" s="125"/>
      <c r="G29" s="117"/>
      <c r="H29" s="117"/>
      <c r="I29" s="117"/>
      <c r="J29" s="117"/>
      <c r="K29" s="119"/>
      <c r="L29" s="117"/>
      <c r="M29" s="117"/>
      <c r="N29" s="117"/>
      <c r="O29" s="117"/>
      <c r="P29" s="120"/>
    </row>
    <row r="30" spans="1:16" s="131" customFormat="1" ht="23.25" customHeight="1">
      <c r="A30" s="219"/>
      <c r="B30" s="217"/>
      <c r="C30" s="217"/>
      <c r="D30" s="217"/>
      <c r="E30" s="217"/>
      <c r="F30" s="125"/>
      <c r="G30" s="117"/>
      <c r="H30" s="117"/>
      <c r="I30" s="117"/>
      <c r="J30" s="117"/>
      <c r="K30" s="119"/>
      <c r="L30" s="117"/>
      <c r="M30" s="117"/>
      <c r="N30" s="117"/>
      <c r="O30" s="117"/>
      <c r="P30" s="120"/>
    </row>
    <row r="31" spans="1:16" s="131" customFormat="1" ht="23.25" customHeight="1">
      <c r="A31" s="219"/>
      <c r="B31" s="217"/>
      <c r="C31" s="217"/>
      <c r="D31" s="217"/>
      <c r="E31" s="217"/>
      <c r="F31" s="125"/>
      <c r="G31" s="117"/>
      <c r="H31" s="117"/>
      <c r="I31" s="117"/>
      <c r="J31" s="117"/>
      <c r="K31" s="119"/>
      <c r="L31" s="117"/>
      <c r="M31" s="117"/>
      <c r="N31" s="117"/>
      <c r="O31" s="117"/>
      <c r="P31" s="120"/>
    </row>
    <row r="32" spans="1:16" s="131" customFormat="1" ht="23.25" customHeight="1">
      <c r="A32" s="219"/>
      <c r="B32" s="217"/>
      <c r="C32" s="217"/>
      <c r="D32" s="217"/>
      <c r="E32" s="217"/>
      <c r="F32" s="123"/>
      <c r="G32" s="117"/>
      <c r="H32" s="117"/>
      <c r="I32" s="117"/>
      <c r="J32" s="117"/>
      <c r="K32" s="119"/>
      <c r="L32" s="117"/>
      <c r="M32" s="117"/>
      <c r="N32" s="117"/>
      <c r="O32" s="117"/>
      <c r="P32" s="120"/>
    </row>
    <row r="33" spans="1:16" s="131" customFormat="1" ht="23.25" customHeight="1">
      <c r="A33" s="219"/>
      <c r="B33" s="217"/>
      <c r="C33" s="217"/>
      <c r="D33" s="217"/>
      <c r="E33" s="217"/>
      <c r="F33" s="123"/>
      <c r="G33" s="117"/>
      <c r="H33" s="117"/>
      <c r="I33" s="117"/>
      <c r="J33" s="117"/>
      <c r="K33" s="119"/>
      <c r="L33" s="117"/>
      <c r="M33" s="117"/>
      <c r="N33" s="117"/>
      <c r="O33" s="117"/>
      <c r="P33" s="120"/>
    </row>
    <row r="34" spans="1:16" s="108" customFormat="1" ht="22.5" customHeight="1" thickBot="1">
      <c r="A34" s="220"/>
      <c r="B34" s="221"/>
      <c r="C34" s="221"/>
      <c r="D34" s="222"/>
      <c r="E34" s="221"/>
      <c r="F34" s="132"/>
      <c r="G34" s="133"/>
      <c r="H34" s="133"/>
      <c r="I34" s="133"/>
      <c r="J34" s="133"/>
      <c r="K34" s="134"/>
      <c r="L34" s="133"/>
      <c r="M34" s="133"/>
      <c r="N34" s="133"/>
      <c r="O34" s="133"/>
      <c r="P34" s="13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68</v>
      </c>
      <c r="K1" s="15" t="s">
        <v>69</v>
      </c>
    </row>
    <row r="2" spans="1:11" s="4" customFormat="1" ht="25.5" customHeight="1">
      <c r="A2" s="13"/>
      <c r="B2" s="13"/>
      <c r="C2" s="13"/>
      <c r="D2" s="13"/>
      <c r="E2" s="13"/>
      <c r="F2" s="13"/>
      <c r="H2" s="338" t="s">
        <v>70</v>
      </c>
      <c r="I2" s="339"/>
      <c r="J2" s="339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71</v>
      </c>
      <c r="K3" s="16" t="s">
        <v>72</v>
      </c>
    </row>
    <row r="4" spans="5:16" s="18" customFormat="1" ht="16.5" customHeight="1" thickBot="1">
      <c r="E4" s="19"/>
      <c r="G4" s="20"/>
      <c r="J4" s="34" t="s">
        <v>73</v>
      </c>
      <c r="K4" s="22" t="s">
        <v>74</v>
      </c>
      <c r="P4" s="21" t="s">
        <v>1</v>
      </c>
    </row>
    <row r="5" spans="1:16" ht="20.25" customHeight="1" thickTop="1">
      <c r="A5" s="69" t="s">
        <v>75</v>
      </c>
      <c r="B5" s="346" t="s">
        <v>76</v>
      </c>
      <c r="C5" s="346"/>
      <c r="D5" s="346"/>
      <c r="E5" s="346"/>
      <c r="F5" s="346"/>
      <c r="G5" s="349" t="s">
        <v>2</v>
      </c>
      <c r="H5" s="350"/>
      <c r="I5" s="344" t="s">
        <v>77</v>
      </c>
      <c r="J5" s="347"/>
      <c r="K5" s="345" t="s">
        <v>3</v>
      </c>
      <c r="L5" s="348"/>
      <c r="M5" s="344" t="s">
        <v>5</v>
      </c>
      <c r="N5" s="347"/>
      <c r="O5" s="344" t="s">
        <v>4</v>
      </c>
      <c r="P5" s="345"/>
    </row>
    <row r="6" spans="1:16" s="36" customFormat="1" ht="19.5" customHeight="1">
      <c r="A6" s="35" t="s">
        <v>78</v>
      </c>
      <c r="B6" s="340" t="s">
        <v>6</v>
      </c>
      <c r="C6" s="340" t="s">
        <v>7</v>
      </c>
      <c r="D6" s="340" t="s">
        <v>8</v>
      </c>
      <c r="E6" s="340" t="s">
        <v>9</v>
      </c>
      <c r="F6" s="342" t="s">
        <v>79</v>
      </c>
      <c r="G6" s="342" t="s">
        <v>80</v>
      </c>
      <c r="H6" s="342" t="s">
        <v>81</v>
      </c>
      <c r="I6" s="342" t="s">
        <v>82</v>
      </c>
      <c r="J6" s="342" t="s">
        <v>81</v>
      </c>
      <c r="K6" s="353" t="s">
        <v>80</v>
      </c>
      <c r="L6" s="342" t="s">
        <v>83</v>
      </c>
      <c r="M6" s="342" t="s">
        <v>82</v>
      </c>
      <c r="N6" s="342" t="s">
        <v>81</v>
      </c>
      <c r="O6" s="342" t="s">
        <v>80</v>
      </c>
      <c r="P6" s="351" t="s">
        <v>83</v>
      </c>
    </row>
    <row r="7" spans="1:16" ht="21" customHeight="1">
      <c r="A7" s="37" t="s">
        <v>84</v>
      </c>
      <c r="B7" s="341"/>
      <c r="C7" s="341"/>
      <c r="D7" s="341"/>
      <c r="E7" s="341"/>
      <c r="F7" s="343"/>
      <c r="G7" s="343"/>
      <c r="H7" s="343"/>
      <c r="I7" s="343"/>
      <c r="J7" s="343"/>
      <c r="K7" s="354"/>
      <c r="L7" s="343"/>
      <c r="M7" s="343"/>
      <c r="N7" s="343"/>
      <c r="O7" s="343"/>
      <c r="P7" s="352"/>
    </row>
    <row r="8" spans="1:17" s="12" customFormat="1" ht="21" customHeight="1">
      <c r="A8" s="86"/>
      <c r="B8" s="45"/>
      <c r="C8" s="46"/>
      <c r="D8" s="46"/>
      <c r="E8" s="46"/>
      <c r="F8" s="47" t="s">
        <v>28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40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7">
        <f t="shared" si="0"/>
        <v>1047619982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40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8">
        <f t="shared" si="1"/>
        <v>0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40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8">
        <f t="shared" si="2"/>
        <v>0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40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8">
        <f t="shared" si="2"/>
        <v>0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42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30">
        <f t="shared" si="2"/>
        <v>0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0</v>
      </c>
      <c r="I13" s="10">
        <v>0</v>
      </c>
      <c r="J13" s="10">
        <v>0</v>
      </c>
      <c r="K13" s="42">
        <v>0</v>
      </c>
      <c r="L13" s="10">
        <v>0</v>
      </c>
      <c r="M13" s="10">
        <v>0</v>
      </c>
      <c r="N13" s="10">
        <v>0</v>
      </c>
      <c r="O13" s="10">
        <v>0</v>
      </c>
      <c r="P13" s="30">
        <v>0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40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0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144015731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42">
        <v>0</v>
      </c>
      <c r="L17" s="10">
        <v>140712172</v>
      </c>
      <c r="M17" s="10">
        <v>0</v>
      </c>
      <c r="N17" s="10">
        <v>0</v>
      </c>
      <c r="O17" s="10">
        <v>0</v>
      </c>
      <c r="P17" s="30">
        <v>0</v>
      </c>
      <c r="Q17" s="42">
        <f>Q18</f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40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6540931</v>
      </c>
      <c r="Q18" s="40">
        <f>Q19</f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40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6540931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40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6540931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23800000</v>
      </c>
      <c r="I21" s="10">
        <v>0</v>
      </c>
      <c r="J21" s="10">
        <v>0</v>
      </c>
      <c r="K21" s="42">
        <v>0</v>
      </c>
      <c r="L21" s="10">
        <v>15259069</v>
      </c>
      <c r="M21" s="10">
        <v>0</v>
      </c>
      <c r="N21" s="10">
        <v>0</v>
      </c>
      <c r="O21" s="10">
        <v>0</v>
      </c>
      <c r="P21" s="30">
        <v>6540931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40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8">
        <f t="shared" si="9"/>
        <v>0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42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0</v>
      </c>
      <c r="Q23" s="42">
        <f>Q24</f>
        <v>0</v>
      </c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3200400</v>
      </c>
      <c r="I24" s="10">
        <v>0</v>
      </c>
      <c r="J24" s="10">
        <v>617704</v>
      </c>
      <c r="K24" s="42">
        <v>0</v>
      </c>
      <c r="L24" s="10">
        <v>2582696</v>
      </c>
      <c r="M24" s="10">
        <v>0</v>
      </c>
      <c r="N24" s="10">
        <v>0</v>
      </c>
      <c r="O24" s="10">
        <v>0</v>
      </c>
      <c r="P24" s="30">
        <v>0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40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846289851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40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846289851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40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8">
        <f t="shared" si="11"/>
        <v>846289851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42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30">
        <f t="shared" si="11"/>
        <v>846289851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6003600000</v>
      </c>
      <c r="I29" s="10">
        <v>0</v>
      </c>
      <c r="J29" s="10">
        <v>1000000</v>
      </c>
      <c r="K29" s="42">
        <v>0</v>
      </c>
      <c r="L29" s="10">
        <v>5156310149</v>
      </c>
      <c r="M29" s="10">
        <v>0</v>
      </c>
      <c r="N29" s="10">
        <v>0</v>
      </c>
      <c r="O29" s="10">
        <v>0</v>
      </c>
      <c r="P29" s="30">
        <v>846289851</v>
      </c>
      <c r="Q29" s="42">
        <v>0</v>
      </c>
    </row>
    <row r="30" spans="1:16" s="80" customFormat="1" ht="20.25" customHeight="1">
      <c r="A30" s="82"/>
      <c r="B30" s="39">
        <v>4</v>
      </c>
      <c r="C30" s="41"/>
      <c r="D30" s="41"/>
      <c r="E30" s="41"/>
      <c r="F30" s="48" t="s">
        <v>31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40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8">
        <f t="shared" si="12"/>
        <v>194789200</v>
      </c>
    </row>
    <row r="31" spans="1:16" s="80" customFormat="1" ht="20.25" customHeight="1">
      <c r="A31" s="82"/>
      <c r="B31" s="39"/>
      <c r="C31" s="41">
        <v>1</v>
      </c>
      <c r="D31" s="41"/>
      <c r="E31" s="41"/>
      <c r="F31" s="49" t="s">
        <v>52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40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8">
        <f t="shared" si="13"/>
        <v>192193984</v>
      </c>
    </row>
    <row r="32" spans="1:16" s="80" customFormat="1" ht="20.25" customHeight="1">
      <c r="A32" s="82"/>
      <c r="B32" s="39"/>
      <c r="C32" s="41"/>
      <c r="D32" s="41"/>
      <c r="E32" s="41"/>
      <c r="F32" s="48" t="s">
        <v>42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40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8">
        <f t="shared" si="13"/>
        <v>192193984</v>
      </c>
    </row>
    <row r="33" spans="1:17" s="18" customFormat="1" ht="36" customHeight="1" thickBot="1">
      <c r="A33" s="81"/>
      <c r="B33" s="51"/>
      <c r="C33" s="52"/>
      <c r="D33" s="68">
        <v>1</v>
      </c>
      <c r="E33" s="52"/>
      <c r="F33" s="53" t="s">
        <v>53</v>
      </c>
      <c r="G33" s="63">
        <v>0</v>
      </c>
      <c r="H33" s="63">
        <v>413145000</v>
      </c>
      <c r="I33" s="63">
        <v>0</v>
      </c>
      <c r="J33" s="63">
        <v>33354269</v>
      </c>
      <c r="K33" s="66">
        <v>0</v>
      </c>
      <c r="L33" s="63">
        <v>187596747</v>
      </c>
      <c r="M33" s="63">
        <v>0</v>
      </c>
      <c r="N33" s="63">
        <v>0</v>
      </c>
      <c r="O33" s="63">
        <v>0</v>
      </c>
      <c r="P33" s="64">
        <v>192193984</v>
      </c>
      <c r="Q33" s="42">
        <v>0</v>
      </c>
    </row>
    <row r="34" spans="1:16" s="80" customFormat="1" ht="20.25" customHeight="1" thickTop="1">
      <c r="A34" s="82"/>
      <c r="B34" s="39"/>
      <c r="C34" s="41">
        <v>2</v>
      </c>
      <c r="D34" s="41"/>
      <c r="E34" s="41"/>
      <c r="F34" s="49" t="s">
        <v>32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40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8">
        <f t="shared" si="14"/>
        <v>2595216</v>
      </c>
    </row>
    <row r="35" spans="1:16" s="80" customFormat="1" ht="20.25" customHeight="1">
      <c r="A35" s="82"/>
      <c r="B35" s="39"/>
      <c r="C35" s="41"/>
      <c r="D35" s="41"/>
      <c r="E35" s="41"/>
      <c r="F35" s="48" t="s">
        <v>33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40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8">
        <f t="shared" si="14"/>
        <v>2595216</v>
      </c>
    </row>
    <row r="36" spans="1:16" s="18" customFormat="1" ht="20.25" customHeight="1">
      <c r="A36" s="82"/>
      <c r="B36" s="39"/>
      <c r="C36" s="41"/>
      <c r="D36" s="41">
        <v>1</v>
      </c>
      <c r="E36" s="41"/>
      <c r="F36" s="50" t="s">
        <v>54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42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30">
        <f t="shared" si="14"/>
        <v>2595216</v>
      </c>
    </row>
    <row r="37" spans="1:16" s="18" customFormat="1" ht="20.25" customHeight="1">
      <c r="A37" s="82"/>
      <c r="B37" s="39"/>
      <c r="C37" s="41"/>
      <c r="D37" s="41"/>
      <c r="E37" s="41">
        <v>1</v>
      </c>
      <c r="F37" s="50" t="s">
        <v>55</v>
      </c>
      <c r="G37" s="10">
        <v>0</v>
      </c>
      <c r="H37" s="10">
        <v>2900000</v>
      </c>
      <c r="I37" s="10">
        <v>0</v>
      </c>
      <c r="J37" s="10">
        <v>300000</v>
      </c>
      <c r="K37" s="42">
        <v>0</v>
      </c>
      <c r="L37" s="10">
        <v>4784</v>
      </c>
      <c r="M37" s="10">
        <v>0</v>
      </c>
      <c r="N37" s="10">
        <v>0</v>
      </c>
      <c r="O37" s="10">
        <v>0</v>
      </c>
      <c r="P37" s="30">
        <v>2595216</v>
      </c>
    </row>
    <row r="38" spans="1:16" s="80" customFormat="1" ht="20.25" customHeight="1">
      <c r="A38" s="82"/>
      <c r="B38" s="39">
        <v>5</v>
      </c>
      <c r="C38" s="41"/>
      <c r="D38" s="41"/>
      <c r="E38" s="41"/>
      <c r="F38" s="48" t="s">
        <v>56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40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8">
        <f t="shared" si="15"/>
        <v>0</v>
      </c>
    </row>
    <row r="39" spans="1:16" s="80" customFormat="1" ht="20.25" customHeight="1">
      <c r="A39" s="82"/>
      <c r="B39" s="39"/>
      <c r="C39" s="41">
        <v>1</v>
      </c>
      <c r="D39" s="41"/>
      <c r="E39" s="41"/>
      <c r="F39" s="49" t="s">
        <v>57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40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8">
        <f t="shared" si="16"/>
        <v>0</v>
      </c>
    </row>
    <row r="40" spans="1:16" s="80" customFormat="1" ht="20.25" customHeight="1">
      <c r="A40" s="82"/>
      <c r="B40" s="39"/>
      <c r="C40" s="41"/>
      <c r="D40" s="41"/>
      <c r="E40" s="41"/>
      <c r="F40" s="48" t="s">
        <v>42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40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8">
        <f t="shared" si="17"/>
        <v>0</v>
      </c>
    </row>
    <row r="41" spans="1:16" s="18" customFormat="1" ht="36" customHeight="1">
      <c r="A41" s="82"/>
      <c r="B41" s="39"/>
      <c r="C41" s="41"/>
      <c r="D41" s="41">
        <v>1</v>
      </c>
      <c r="E41" s="41"/>
      <c r="F41" s="50" t="s">
        <v>58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42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30">
        <f t="shared" si="18"/>
        <v>0</v>
      </c>
    </row>
    <row r="42" spans="1:16" s="18" customFormat="1" ht="20.25" customHeight="1">
      <c r="A42" s="82"/>
      <c r="B42" s="39"/>
      <c r="C42" s="41"/>
      <c r="D42" s="41"/>
      <c r="E42" s="41">
        <v>1</v>
      </c>
      <c r="F42" s="50" t="s">
        <v>59</v>
      </c>
      <c r="G42" s="10">
        <v>0</v>
      </c>
      <c r="H42" s="10">
        <v>0</v>
      </c>
      <c r="I42" s="10">
        <v>0</v>
      </c>
      <c r="J42" s="10">
        <v>0</v>
      </c>
      <c r="K42" s="42">
        <v>0</v>
      </c>
      <c r="L42" s="10">
        <v>0</v>
      </c>
      <c r="M42" s="10">
        <v>0</v>
      </c>
      <c r="N42" s="10">
        <v>0</v>
      </c>
      <c r="O42" s="10">
        <v>0</v>
      </c>
      <c r="P42" s="30">
        <v>0</v>
      </c>
    </row>
    <row r="43" spans="1:16" s="18" customFormat="1" ht="20.25" customHeight="1">
      <c r="A43" s="82"/>
      <c r="B43" s="39"/>
      <c r="C43" s="41"/>
      <c r="D43" s="41">
        <v>2</v>
      </c>
      <c r="E43" s="41"/>
      <c r="F43" s="50" t="s">
        <v>60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42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30">
        <f t="shared" si="19"/>
        <v>0</v>
      </c>
    </row>
    <row r="44" spans="1:16" s="18" customFormat="1" ht="20.25" customHeight="1">
      <c r="A44" s="82"/>
      <c r="B44" s="39"/>
      <c r="C44" s="41"/>
      <c r="D44" s="41"/>
      <c r="E44" s="41">
        <v>1</v>
      </c>
      <c r="F44" s="50" t="s">
        <v>61</v>
      </c>
      <c r="G44" s="10">
        <v>0</v>
      </c>
      <c r="H44" s="10">
        <v>0</v>
      </c>
      <c r="I44" s="10">
        <v>0</v>
      </c>
      <c r="J44" s="10">
        <v>0</v>
      </c>
      <c r="K44" s="42">
        <v>0</v>
      </c>
      <c r="L44" s="10">
        <v>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39"/>
      <c r="C45" s="41"/>
      <c r="D45" s="41">
        <v>4</v>
      </c>
      <c r="E45" s="41"/>
      <c r="F45" s="50" t="s">
        <v>63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42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30">
        <f t="shared" si="20"/>
        <v>0</v>
      </c>
    </row>
    <row r="46" spans="1:17" s="18" customFormat="1" ht="35.25" customHeight="1">
      <c r="A46" s="82"/>
      <c r="B46" s="39"/>
      <c r="C46" s="41"/>
      <c r="D46" s="41"/>
      <c r="E46" s="41">
        <v>1</v>
      </c>
      <c r="F46" s="50" t="s">
        <v>64</v>
      </c>
      <c r="G46" s="10">
        <v>0</v>
      </c>
      <c r="H46" s="10">
        <v>0</v>
      </c>
      <c r="I46" s="10">
        <v>0</v>
      </c>
      <c r="J46" s="10">
        <v>0</v>
      </c>
      <c r="K46" s="42">
        <v>0</v>
      </c>
      <c r="L46" s="10">
        <v>0</v>
      </c>
      <c r="M46" s="10">
        <v>0</v>
      </c>
      <c r="N46" s="10">
        <v>0</v>
      </c>
      <c r="O46" s="10">
        <v>0</v>
      </c>
      <c r="P46" s="30">
        <v>0</v>
      </c>
      <c r="Q46" s="42">
        <v>0</v>
      </c>
    </row>
    <row r="47" spans="1:16" s="18" customFormat="1" ht="20.25" customHeight="1">
      <c r="A47" s="82"/>
      <c r="B47" s="39"/>
      <c r="C47" s="41"/>
      <c r="D47" s="41"/>
      <c r="E47" s="41">
        <v>2</v>
      </c>
      <c r="F47" s="50" t="s">
        <v>62</v>
      </c>
      <c r="G47" s="10">
        <v>0</v>
      </c>
      <c r="H47" s="10">
        <v>0</v>
      </c>
      <c r="I47" s="10">
        <v>0</v>
      </c>
      <c r="J47" s="10">
        <v>0</v>
      </c>
      <c r="K47" s="42">
        <v>0</v>
      </c>
      <c r="L47" s="10">
        <v>0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39"/>
      <c r="C48" s="41"/>
      <c r="D48" s="41"/>
      <c r="E48" s="41">
        <v>3</v>
      </c>
      <c r="F48" s="50" t="s">
        <v>65</v>
      </c>
      <c r="G48" s="10">
        <v>0</v>
      </c>
      <c r="H48" s="10">
        <v>0</v>
      </c>
      <c r="I48" s="10">
        <v>0</v>
      </c>
      <c r="J48" s="10">
        <v>0</v>
      </c>
      <c r="K48" s="42">
        <v>0</v>
      </c>
      <c r="L48" s="10">
        <v>0</v>
      </c>
      <c r="M48" s="10">
        <v>0</v>
      </c>
      <c r="N48" s="10">
        <v>0</v>
      </c>
      <c r="O48" s="10">
        <v>0</v>
      </c>
      <c r="P48" s="30">
        <v>0</v>
      </c>
    </row>
    <row r="49" spans="1:16" s="80" customFormat="1" ht="20.25" customHeight="1">
      <c r="A49" s="82"/>
      <c r="B49" s="39"/>
      <c r="C49" s="41">
        <v>2</v>
      </c>
      <c r="D49" s="41"/>
      <c r="E49" s="41"/>
      <c r="F49" s="49" t="s">
        <v>66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40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8">
        <f t="shared" si="21"/>
        <v>0</v>
      </c>
    </row>
    <row r="50" spans="1:17" s="80" customFormat="1" ht="20.25" customHeight="1">
      <c r="A50" s="82"/>
      <c r="B50" s="39"/>
      <c r="C50" s="41"/>
      <c r="D50" s="41"/>
      <c r="E50" s="41"/>
      <c r="F50" s="48" t="s">
        <v>42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40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8">
        <f t="shared" si="21"/>
        <v>0</v>
      </c>
      <c r="Q50" s="40">
        <f>Q51</f>
        <v>0</v>
      </c>
    </row>
    <row r="51" spans="1:16" s="18" customFormat="1" ht="20.25" customHeight="1">
      <c r="A51" s="82"/>
      <c r="B51" s="39"/>
      <c r="C51" s="41"/>
      <c r="D51" s="41">
        <v>1</v>
      </c>
      <c r="E51" s="41"/>
      <c r="F51" s="50" t="s">
        <v>67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42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30">
        <f t="shared" si="22"/>
        <v>0</v>
      </c>
    </row>
    <row r="52" spans="1:16" s="18" customFormat="1" ht="22.5" customHeight="1">
      <c r="A52" s="82"/>
      <c r="B52" s="39"/>
      <c r="C52" s="41"/>
      <c r="D52" s="41"/>
      <c r="E52" s="41">
        <v>1</v>
      </c>
      <c r="F52" s="50" t="s">
        <v>62</v>
      </c>
      <c r="G52" s="10">
        <v>0</v>
      </c>
      <c r="H52" s="10">
        <v>0</v>
      </c>
      <c r="I52" s="10">
        <v>0</v>
      </c>
      <c r="J52" s="10">
        <v>0</v>
      </c>
      <c r="K52" s="42">
        <v>0</v>
      </c>
      <c r="L52" s="10">
        <v>0</v>
      </c>
      <c r="M52" s="10">
        <v>0</v>
      </c>
      <c r="N52" s="10">
        <v>0</v>
      </c>
      <c r="O52" s="10">
        <v>0</v>
      </c>
      <c r="P52" s="30">
        <v>0</v>
      </c>
    </row>
    <row r="53" spans="1:16" ht="22.5" customHeight="1">
      <c r="A53" s="82"/>
      <c r="B53" s="41"/>
      <c r="C53" s="41"/>
      <c r="D53" s="41"/>
      <c r="E53" s="41"/>
      <c r="F53" s="50"/>
      <c r="G53" s="9"/>
      <c r="H53" s="9"/>
      <c r="I53" s="9"/>
      <c r="J53" s="9"/>
      <c r="K53" s="40"/>
      <c r="L53" s="9"/>
      <c r="M53" s="9"/>
      <c r="N53" s="9"/>
      <c r="O53" s="9"/>
      <c r="P53" s="28"/>
    </row>
    <row r="54" spans="1:16" ht="22.5" customHeight="1">
      <c r="A54" s="82"/>
      <c r="B54" s="41"/>
      <c r="C54" s="41"/>
      <c r="D54" s="41"/>
      <c r="E54" s="41"/>
      <c r="F54" s="50"/>
      <c r="G54" s="9"/>
      <c r="H54" s="9"/>
      <c r="I54" s="9"/>
      <c r="J54" s="9"/>
      <c r="K54" s="40"/>
      <c r="L54" s="9"/>
      <c r="M54" s="9"/>
      <c r="N54" s="9"/>
      <c r="O54" s="9"/>
      <c r="P54" s="28"/>
    </row>
    <row r="55" spans="1:16" ht="22.5" customHeight="1">
      <c r="A55" s="82"/>
      <c r="B55" s="41"/>
      <c r="C55" s="41"/>
      <c r="D55" s="41"/>
      <c r="E55" s="41"/>
      <c r="F55" s="50"/>
      <c r="G55" s="9"/>
      <c r="H55" s="9"/>
      <c r="I55" s="9"/>
      <c r="J55" s="9"/>
      <c r="K55" s="40"/>
      <c r="L55" s="9"/>
      <c r="M55" s="9"/>
      <c r="N55" s="9"/>
      <c r="O55" s="9"/>
      <c r="P55" s="28"/>
    </row>
    <row r="56" spans="1:16" ht="22.5" customHeight="1">
      <c r="A56" s="82"/>
      <c r="B56" s="41"/>
      <c r="C56" s="41"/>
      <c r="D56" s="41"/>
      <c r="E56" s="41"/>
      <c r="F56" s="50"/>
      <c r="G56" s="9"/>
      <c r="H56" s="9"/>
      <c r="I56" s="9"/>
      <c r="J56" s="9"/>
      <c r="K56" s="40"/>
      <c r="L56" s="9"/>
      <c r="M56" s="9"/>
      <c r="N56" s="9"/>
      <c r="O56" s="9"/>
      <c r="P56" s="28"/>
    </row>
    <row r="57" spans="1:16" ht="22.5" customHeight="1">
      <c r="A57" s="82"/>
      <c r="B57" s="41"/>
      <c r="C57" s="41"/>
      <c r="D57" s="41"/>
      <c r="E57" s="41"/>
      <c r="F57" s="50"/>
      <c r="G57" s="9"/>
      <c r="H57" s="9"/>
      <c r="I57" s="9"/>
      <c r="J57" s="9"/>
      <c r="K57" s="40"/>
      <c r="L57" s="9"/>
      <c r="M57" s="9"/>
      <c r="N57" s="9"/>
      <c r="O57" s="9"/>
      <c r="P57" s="28"/>
    </row>
    <row r="58" spans="1:16" ht="22.5" customHeight="1">
      <c r="A58" s="82"/>
      <c r="B58" s="41"/>
      <c r="C58" s="41"/>
      <c r="D58" s="41"/>
      <c r="E58" s="41"/>
      <c r="F58" s="50"/>
      <c r="G58" s="9"/>
      <c r="H58" s="9"/>
      <c r="I58" s="9"/>
      <c r="J58" s="9"/>
      <c r="K58" s="40"/>
      <c r="L58" s="9"/>
      <c r="M58" s="9"/>
      <c r="N58" s="9"/>
      <c r="O58" s="9"/>
      <c r="P58" s="28"/>
    </row>
    <row r="59" spans="1:16" ht="22.5" customHeight="1">
      <c r="A59" s="82"/>
      <c r="B59" s="41"/>
      <c r="C59" s="41"/>
      <c r="D59" s="41"/>
      <c r="E59" s="41"/>
      <c r="F59" s="50"/>
      <c r="G59" s="9"/>
      <c r="H59" s="9"/>
      <c r="I59" s="9"/>
      <c r="J59" s="9"/>
      <c r="K59" s="40"/>
      <c r="L59" s="9"/>
      <c r="M59" s="9"/>
      <c r="N59" s="9"/>
      <c r="O59" s="9"/>
      <c r="P59" s="28"/>
    </row>
    <row r="60" spans="1:16" ht="36" customHeight="1" thickBot="1">
      <c r="A60" s="81"/>
      <c r="B60" s="52"/>
      <c r="C60" s="52"/>
      <c r="D60" s="52"/>
      <c r="E60" s="52"/>
      <c r="F60" s="53"/>
      <c r="G60" s="65"/>
      <c r="H60" s="65"/>
      <c r="I60" s="65"/>
      <c r="J60" s="65"/>
      <c r="K60" s="67"/>
      <c r="L60" s="65"/>
      <c r="M60" s="65"/>
      <c r="N60" s="65"/>
      <c r="O60" s="65"/>
      <c r="P60" s="62"/>
    </row>
    <row r="61" spans="1:18" ht="18" thickTop="1">
      <c r="A61" s="54"/>
      <c r="B61" s="55"/>
      <c r="C61" s="55"/>
      <c r="D61" s="55"/>
      <c r="E61" s="55"/>
      <c r="F61" s="56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36"/>
      <c r="R61" s="36"/>
    </row>
    <row r="62" spans="1:18" ht="16.5">
      <c r="A62" s="36"/>
      <c r="B62" s="57"/>
      <c r="C62" s="57"/>
      <c r="D62" s="58"/>
      <c r="E62" s="58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6.5">
      <c r="A63" s="36"/>
      <c r="B63" s="36"/>
      <c r="C63" s="36"/>
      <c r="D63" s="36"/>
      <c r="E63" s="36"/>
      <c r="F63" s="5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6.5">
      <c r="A64" s="36"/>
      <c r="B64" s="36"/>
      <c r="C64" s="36"/>
      <c r="D64" s="36"/>
      <c r="E64" s="36"/>
      <c r="F64" s="5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12</v>
      </c>
      <c r="K1" s="15" t="s">
        <v>13</v>
      </c>
    </row>
    <row r="2" spans="1:11" s="4" customFormat="1" ht="25.5" customHeight="1">
      <c r="A2" s="13"/>
      <c r="B2" s="13"/>
      <c r="C2" s="13"/>
      <c r="D2" s="13"/>
      <c r="E2" s="13"/>
      <c r="F2" s="13"/>
      <c r="H2" s="338" t="s">
        <v>34</v>
      </c>
      <c r="I2" s="339"/>
      <c r="J2" s="339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14</v>
      </c>
      <c r="K3" s="16" t="s">
        <v>15</v>
      </c>
    </row>
    <row r="4" spans="5:16" s="18" customFormat="1" ht="16.5" customHeight="1" thickBot="1">
      <c r="E4" s="19"/>
      <c r="G4" s="20"/>
      <c r="J4" s="34" t="s">
        <v>16</v>
      </c>
      <c r="K4" s="22" t="s">
        <v>17</v>
      </c>
      <c r="P4" s="21" t="s">
        <v>1</v>
      </c>
    </row>
    <row r="5" spans="1:16" ht="20.25" customHeight="1" thickTop="1">
      <c r="A5" s="69" t="s">
        <v>18</v>
      </c>
      <c r="B5" s="346" t="s">
        <v>19</v>
      </c>
      <c r="C5" s="346"/>
      <c r="D5" s="346"/>
      <c r="E5" s="346"/>
      <c r="F5" s="346"/>
      <c r="G5" s="349" t="s">
        <v>2</v>
      </c>
      <c r="H5" s="350"/>
      <c r="I5" s="344" t="s">
        <v>20</v>
      </c>
      <c r="J5" s="347"/>
      <c r="K5" s="345" t="s">
        <v>3</v>
      </c>
      <c r="L5" s="348"/>
      <c r="M5" s="344" t="s">
        <v>5</v>
      </c>
      <c r="N5" s="347"/>
      <c r="O5" s="344" t="s">
        <v>4</v>
      </c>
      <c r="P5" s="345"/>
    </row>
    <row r="6" spans="1:16" s="36" customFormat="1" ht="19.5" customHeight="1">
      <c r="A6" s="35" t="s">
        <v>21</v>
      </c>
      <c r="B6" s="340" t="s">
        <v>6</v>
      </c>
      <c r="C6" s="340" t="s">
        <v>7</v>
      </c>
      <c r="D6" s="340" t="s">
        <v>8</v>
      </c>
      <c r="E6" s="340" t="s">
        <v>9</v>
      </c>
      <c r="F6" s="342" t="s">
        <v>22</v>
      </c>
      <c r="G6" s="342" t="s">
        <v>23</v>
      </c>
      <c r="H6" s="342" t="s">
        <v>24</v>
      </c>
      <c r="I6" s="342" t="s">
        <v>25</v>
      </c>
      <c r="J6" s="342" t="s">
        <v>24</v>
      </c>
      <c r="K6" s="353" t="s">
        <v>23</v>
      </c>
      <c r="L6" s="342" t="s">
        <v>26</v>
      </c>
      <c r="M6" s="342" t="s">
        <v>25</v>
      </c>
      <c r="N6" s="342" t="s">
        <v>24</v>
      </c>
      <c r="O6" s="342" t="s">
        <v>23</v>
      </c>
      <c r="P6" s="351" t="s">
        <v>26</v>
      </c>
    </row>
    <row r="7" spans="1:16" ht="21" customHeight="1">
      <c r="A7" s="37" t="s">
        <v>27</v>
      </c>
      <c r="B7" s="341"/>
      <c r="C7" s="341"/>
      <c r="D7" s="341"/>
      <c r="E7" s="341"/>
      <c r="F7" s="343"/>
      <c r="G7" s="343"/>
      <c r="H7" s="343"/>
      <c r="I7" s="343"/>
      <c r="J7" s="343"/>
      <c r="K7" s="354"/>
      <c r="L7" s="343"/>
      <c r="M7" s="343"/>
      <c r="N7" s="343"/>
      <c r="O7" s="343"/>
      <c r="P7" s="352"/>
    </row>
    <row r="8" spans="1:17" s="12" customFormat="1" ht="21" customHeight="1">
      <c r="A8" s="78"/>
      <c r="B8" s="45"/>
      <c r="C8" s="46"/>
      <c r="D8" s="46"/>
      <c r="E8" s="46"/>
      <c r="F8" s="47" t="s">
        <v>28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40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7">
        <f t="shared" si="0"/>
        <v>13038111291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40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8">
        <f t="shared" si="2"/>
        <v>340873913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40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8">
        <f t="shared" si="1"/>
        <v>251959758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40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8">
        <f t="shared" si="1"/>
        <v>251959758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42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30">
        <f t="shared" si="1"/>
        <v>251959758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299600374</v>
      </c>
      <c r="I13" s="10">
        <v>0</v>
      </c>
      <c r="J13" s="10">
        <v>206024</v>
      </c>
      <c r="K13" s="42">
        <v>0</v>
      </c>
      <c r="L13" s="10">
        <v>47434592</v>
      </c>
      <c r="M13" s="10">
        <v>0</v>
      </c>
      <c r="N13" s="10">
        <v>0</v>
      </c>
      <c r="O13" s="10">
        <v>0</v>
      </c>
      <c r="P13" s="30">
        <v>251959758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40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88914155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91556000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42">
        <v>0</v>
      </c>
      <c r="L17" s="10">
        <v>2560455</v>
      </c>
      <c r="M17" s="10">
        <v>0</v>
      </c>
      <c r="N17" s="10">
        <v>0</v>
      </c>
      <c r="O17" s="10">
        <v>0</v>
      </c>
      <c r="P17" s="30">
        <v>88914155</v>
      </c>
      <c r="Q17" s="42">
        <f t="shared" si="5"/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40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31751716</v>
      </c>
      <c r="Q18" s="40">
        <f t="shared" si="5"/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40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31751716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40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7150000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566196038</v>
      </c>
      <c r="I21" s="10">
        <v>0</v>
      </c>
      <c r="J21" s="10">
        <v>65692706</v>
      </c>
      <c r="K21" s="42">
        <v>0</v>
      </c>
      <c r="L21" s="10">
        <v>493353332</v>
      </c>
      <c r="M21" s="10">
        <v>0</v>
      </c>
      <c r="N21" s="10">
        <v>0</v>
      </c>
      <c r="O21" s="10">
        <v>0</v>
      </c>
      <c r="P21" s="30">
        <v>7150000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40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8">
        <f t="shared" si="8"/>
        <v>24601716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42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24601716</v>
      </c>
      <c r="Q23" s="42"/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796493297</v>
      </c>
      <c r="I24" s="10">
        <v>0</v>
      </c>
      <c r="J24" s="10">
        <v>21254628</v>
      </c>
      <c r="K24" s="42">
        <v>0</v>
      </c>
      <c r="L24" s="10">
        <v>750636953</v>
      </c>
      <c r="M24" s="10">
        <v>0</v>
      </c>
      <c r="N24" s="10">
        <v>0</v>
      </c>
      <c r="O24" s="10">
        <v>0</v>
      </c>
      <c r="P24" s="30">
        <v>24601716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40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461967000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40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461967000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40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8">
        <f t="shared" si="12"/>
        <v>461967000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42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30">
        <f t="shared" si="12"/>
        <v>461967000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3996400000</v>
      </c>
      <c r="I29" s="10">
        <v>0</v>
      </c>
      <c r="J29" s="10">
        <v>0</v>
      </c>
      <c r="K29" s="42">
        <v>0</v>
      </c>
      <c r="L29" s="10">
        <v>3534433000</v>
      </c>
      <c r="M29" s="10">
        <v>0</v>
      </c>
      <c r="N29" s="10">
        <v>0</v>
      </c>
      <c r="O29" s="10">
        <v>0</v>
      </c>
      <c r="P29" s="30">
        <v>461967000</v>
      </c>
      <c r="Q29" s="42">
        <v>0</v>
      </c>
    </row>
    <row r="30" spans="1:16" s="80" customFormat="1" ht="20.25" customHeight="1">
      <c r="A30" s="82"/>
      <c r="B30" s="41">
        <v>4</v>
      </c>
      <c r="C30" s="41"/>
      <c r="D30" s="41"/>
      <c r="E30" s="41"/>
      <c r="F30" s="48" t="s">
        <v>31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40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8">
        <f t="shared" si="13"/>
        <v>817114051</v>
      </c>
    </row>
    <row r="31" spans="1:16" s="80" customFormat="1" ht="20.25" customHeight="1">
      <c r="A31" s="82"/>
      <c r="B31" s="41"/>
      <c r="C31" s="41">
        <v>1</v>
      </c>
      <c r="D31" s="41"/>
      <c r="E31" s="41"/>
      <c r="F31" s="49" t="s">
        <v>52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40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8">
        <f t="shared" si="14"/>
        <v>795114051</v>
      </c>
    </row>
    <row r="32" spans="1:16" s="80" customFormat="1" ht="20.25" customHeight="1">
      <c r="A32" s="82"/>
      <c r="B32" s="41"/>
      <c r="C32" s="41"/>
      <c r="D32" s="41"/>
      <c r="E32" s="41"/>
      <c r="F32" s="48" t="s">
        <v>42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40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8">
        <f t="shared" si="14"/>
        <v>795114051</v>
      </c>
    </row>
    <row r="33" spans="1:17" s="18" customFormat="1" ht="36" customHeight="1" thickBot="1">
      <c r="A33" s="81"/>
      <c r="B33" s="52"/>
      <c r="C33" s="52"/>
      <c r="D33" s="68">
        <v>1</v>
      </c>
      <c r="E33" s="52"/>
      <c r="F33" s="53" t="s">
        <v>53</v>
      </c>
      <c r="G33" s="63">
        <v>0</v>
      </c>
      <c r="H33" s="63">
        <v>1173000000</v>
      </c>
      <c r="I33" s="63">
        <v>0</v>
      </c>
      <c r="J33" s="63">
        <v>101865547</v>
      </c>
      <c r="K33" s="66">
        <v>0</v>
      </c>
      <c r="L33" s="63">
        <v>276020402</v>
      </c>
      <c r="M33" s="63">
        <v>0</v>
      </c>
      <c r="N33" s="63">
        <v>0</v>
      </c>
      <c r="O33" s="63">
        <v>0</v>
      </c>
      <c r="P33" s="64">
        <v>795114051</v>
      </c>
      <c r="Q33" s="42">
        <v>0</v>
      </c>
    </row>
    <row r="34" spans="1:16" s="80" customFormat="1" ht="20.25" customHeight="1" thickTop="1">
      <c r="A34" s="82"/>
      <c r="B34" s="41"/>
      <c r="C34" s="41">
        <v>2</v>
      </c>
      <c r="D34" s="41"/>
      <c r="E34" s="41"/>
      <c r="F34" s="49" t="s">
        <v>32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40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8">
        <f t="shared" si="15"/>
        <v>22000000</v>
      </c>
    </row>
    <row r="35" spans="1:16" s="80" customFormat="1" ht="20.25" customHeight="1">
      <c r="A35" s="82"/>
      <c r="B35" s="41"/>
      <c r="C35" s="41"/>
      <c r="D35" s="41"/>
      <c r="E35" s="41"/>
      <c r="F35" s="48" t="s">
        <v>33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40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8">
        <f t="shared" si="16"/>
        <v>22000000</v>
      </c>
    </row>
    <row r="36" spans="1:16" s="18" customFormat="1" ht="20.25" customHeight="1">
      <c r="A36" s="82"/>
      <c r="B36" s="41"/>
      <c r="C36" s="41"/>
      <c r="D36" s="41">
        <v>1</v>
      </c>
      <c r="E36" s="41"/>
      <c r="F36" s="50" t="s">
        <v>54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42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30">
        <f t="shared" si="16"/>
        <v>22000000</v>
      </c>
    </row>
    <row r="37" spans="1:16" s="18" customFormat="1" ht="20.25" customHeight="1">
      <c r="A37" s="82"/>
      <c r="B37" s="41"/>
      <c r="C37" s="41"/>
      <c r="D37" s="41"/>
      <c r="E37" s="41">
        <v>1</v>
      </c>
      <c r="F37" s="50" t="s">
        <v>55</v>
      </c>
      <c r="G37" s="10">
        <v>0</v>
      </c>
      <c r="H37" s="10">
        <v>22100000</v>
      </c>
      <c r="I37" s="10">
        <v>0</v>
      </c>
      <c r="J37" s="10">
        <v>100000</v>
      </c>
      <c r="K37" s="42">
        <v>0</v>
      </c>
      <c r="L37" s="10">
        <v>0</v>
      </c>
      <c r="M37" s="10">
        <v>0</v>
      </c>
      <c r="N37" s="10">
        <v>0</v>
      </c>
      <c r="O37" s="10">
        <v>0</v>
      </c>
      <c r="P37" s="30">
        <v>22000000</v>
      </c>
    </row>
    <row r="38" spans="1:16" s="80" customFormat="1" ht="20.25" customHeight="1">
      <c r="A38" s="82"/>
      <c r="B38" s="41">
        <v>5</v>
      </c>
      <c r="C38" s="41"/>
      <c r="D38" s="41"/>
      <c r="E38" s="41"/>
      <c r="F38" s="48" t="s">
        <v>56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40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8">
        <f t="shared" si="17"/>
        <v>11386404611</v>
      </c>
    </row>
    <row r="39" spans="1:16" s="80" customFormat="1" ht="20.25" customHeight="1">
      <c r="A39" s="82"/>
      <c r="B39" s="41"/>
      <c r="C39" s="41">
        <v>1</v>
      </c>
      <c r="D39" s="41"/>
      <c r="E39" s="41"/>
      <c r="F39" s="49" t="s">
        <v>57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40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8">
        <f t="shared" si="18"/>
        <v>11386404611</v>
      </c>
    </row>
    <row r="40" spans="1:16" s="80" customFormat="1" ht="20.25" customHeight="1">
      <c r="A40" s="82"/>
      <c r="B40" s="41"/>
      <c r="C40" s="41"/>
      <c r="D40" s="41"/>
      <c r="E40" s="41"/>
      <c r="F40" s="48" t="s">
        <v>42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40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8">
        <f t="shared" si="19"/>
        <v>11386404611</v>
      </c>
    </row>
    <row r="41" spans="1:16" s="18" customFormat="1" ht="36" customHeight="1">
      <c r="A41" s="82"/>
      <c r="B41" s="41"/>
      <c r="C41" s="41"/>
      <c r="D41" s="41">
        <v>1</v>
      </c>
      <c r="E41" s="41"/>
      <c r="F41" s="50" t="s">
        <v>58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42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30">
        <f t="shared" si="20"/>
        <v>10000000</v>
      </c>
    </row>
    <row r="42" spans="1:16" s="18" customFormat="1" ht="20.25" customHeight="1">
      <c r="A42" s="82"/>
      <c r="B42" s="41"/>
      <c r="C42" s="41"/>
      <c r="D42" s="41"/>
      <c r="E42" s="41">
        <v>1</v>
      </c>
      <c r="F42" s="50" t="s">
        <v>59</v>
      </c>
      <c r="G42" s="10">
        <v>0</v>
      </c>
      <c r="H42" s="10">
        <v>14000000</v>
      </c>
      <c r="I42" s="10">
        <v>0</v>
      </c>
      <c r="J42" s="10">
        <v>0</v>
      </c>
      <c r="K42" s="42">
        <v>0</v>
      </c>
      <c r="L42" s="10">
        <v>4000000</v>
      </c>
      <c r="M42" s="10">
        <v>0</v>
      </c>
      <c r="N42" s="10">
        <v>0</v>
      </c>
      <c r="O42" s="10">
        <v>0</v>
      </c>
      <c r="P42" s="30">
        <v>10000000</v>
      </c>
    </row>
    <row r="43" spans="1:16" s="18" customFormat="1" ht="20.25" customHeight="1">
      <c r="A43" s="82"/>
      <c r="B43" s="41"/>
      <c r="C43" s="41"/>
      <c r="D43" s="41">
        <v>2</v>
      </c>
      <c r="E43" s="41"/>
      <c r="F43" s="50" t="s">
        <v>60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42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30">
        <f t="shared" si="21"/>
        <v>0</v>
      </c>
    </row>
    <row r="44" spans="1:16" s="18" customFormat="1" ht="20.25" customHeight="1">
      <c r="A44" s="82"/>
      <c r="B44" s="41"/>
      <c r="C44" s="41"/>
      <c r="D44" s="41"/>
      <c r="E44" s="41">
        <v>1</v>
      </c>
      <c r="F44" s="50" t="s">
        <v>61</v>
      </c>
      <c r="G44" s="10">
        <v>0</v>
      </c>
      <c r="H44" s="10">
        <v>4708321000</v>
      </c>
      <c r="I44" s="10">
        <v>0</v>
      </c>
      <c r="J44" s="10">
        <v>0</v>
      </c>
      <c r="K44" s="42">
        <v>0</v>
      </c>
      <c r="L44" s="10">
        <v>4708321000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41"/>
      <c r="C45" s="41"/>
      <c r="D45" s="41">
        <v>4</v>
      </c>
      <c r="E45" s="41"/>
      <c r="F45" s="50" t="s">
        <v>63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42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30">
        <f t="shared" si="22"/>
        <v>11376404611</v>
      </c>
    </row>
    <row r="46" spans="1:17" s="18" customFormat="1" ht="35.25" customHeight="1">
      <c r="A46" s="82"/>
      <c r="B46" s="41"/>
      <c r="C46" s="41"/>
      <c r="D46" s="41"/>
      <c r="E46" s="41">
        <v>1</v>
      </c>
      <c r="F46" s="50" t="s">
        <v>64</v>
      </c>
      <c r="G46" s="10">
        <v>316868850</v>
      </c>
      <c r="H46" s="10">
        <v>1081421993</v>
      </c>
      <c r="I46" s="10">
        <v>0</v>
      </c>
      <c r="J46" s="10">
        <v>0</v>
      </c>
      <c r="K46" s="42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30">
        <v>858377190</v>
      </c>
      <c r="Q46" s="42">
        <v>0</v>
      </c>
    </row>
    <row r="47" spans="1:16" s="18" customFormat="1" ht="20.25" customHeight="1">
      <c r="A47" s="82"/>
      <c r="B47" s="41"/>
      <c r="C47" s="41"/>
      <c r="D47" s="41"/>
      <c r="E47" s="41">
        <v>2</v>
      </c>
      <c r="F47" s="50" t="s">
        <v>62</v>
      </c>
      <c r="G47" s="10">
        <v>0</v>
      </c>
      <c r="H47" s="10">
        <v>387041738</v>
      </c>
      <c r="I47" s="10">
        <v>0</v>
      </c>
      <c r="J47" s="10">
        <v>0</v>
      </c>
      <c r="K47" s="42">
        <v>0</v>
      </c>
      <c r="L47" s="10">
        <v>387041738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41"/>
      <c r="C48" s="41"/>
      <c r="D48" s="41"/>
      <c r="E48" s="41">
        <v>3</v>
      </c>
      <c r="F48" s="50" t="s">
        <v>65</v>
      </c>
      <c r="G48" s="10">
        <v>80602097</v>
      </c>
      <c r="H48" s="10">
        <v>18412214389</v>
      </c>
      <c r="I48" s="10">
        <v>97043</v>
      </c>
      <c r="J48" s="10">
        <v>0</v>
      </c>
      <c r="K48" s="42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30">
        <v>10518027421</v>
      </c>
    </row>
    <row r="49" spans="1:16" s="80" customFormat="1" ht="20.25" customHeight="1">
      <c r="A49" s="82"/>
      <c r="B49" s="41"/>
      <c r="C49" s="41">
        <v>2</v>
      </c>
      <c r="D49" s="41"/>
      <c r="E49" s="41"/>
      <c r="F49" s="49" t="s">
        <v>66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40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8">
        <f t="shared" si="24"/>
        <v>0</v>
      </c>
    </row>
    <row r="50" spans="1:17" s="80" customFormat="1" ht="20.25" customHeight="1">
      <c r="A50" s="82"/>
      <c r="B50" s="41"/>
      <c r="C50" s="41"/>
      <c r="D50" s="41"/>
      <c r="E50" s="41"/>
      <c r="F50" s="48" t="s">
        <v>42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40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8">
        <f t="shared" si="24"/>
        <v>0</v>
      </c>
      <c r="Q50" s="40">
        <f>Q51</f>
        <v>0</v>
      </c>
    </row>
    <row r="51" spans="1:16" s="18" customFormat="1" ht="20.25" customHeight="1">
      <c r="A51" s="82"/>
      <c r="B51" s="41"/>
      <c r="C51" s="41"/>
      <c r="D51" s="41">
        <v>1</v>
      </c>
      <c r="E51" s="41"/>
      <c r="F51" s="50" t="s">
        <v>67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42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30">
        <f t="shared" si="24"/>
        <v>0</v>
      </c>
    </row>
    <row r="52" spans="1:16" s="18" customFormat="1" ht="22.5" customHeight="1">
      <c r="A52" s="82"/>
      <c r="B52" s="41"/>
      <c r="C52" s="41"/>
      <c r="D52" s="41"/>
      <c r="E52" s="41">
        <v>1</v>
      </c>
      <c r="F52" s="50" t="s">
        <v>62</v>
      </c>
      <c r="G52" s="10">
        <v>0</v>
      </c>
      <c r="H52" s="10">
        <v>68569200</v>
      </c>
      <c r="I52" s="10">
        <v>0</v>
      </c>
      <c r="J52" s="10">
        <v>0</v>
      </c>
      <c r="K52" s="42">
        <v>0</v>
      </c>
      <c r="L52" s="10">
        <v>68569200</v>
      </c>
      <c r="M52" s="10">
        <v>0</v>
      </c>
      <c r="N52" s="10">
        <v>0</v>
      </c>
      <c r="O52" s="10">
        <v>0</v>
      </c>
      <c r="P52" s="30">
        <v>0</v>
      </c>
    </row>
    <row r="53" spans="1:18" ht="23.25" customHeight="1">
      <c r="A53" s="82"/>
      <c r="B53" s="41"/>
      <c r="C53" s="41"/>
      <c r="D53" s="41"/>
      <c r="E53" s="41"/>
      <c r="F53" s="72"/>
      <c r="G53" s="71"/>
      <c r="H53" s="71"/>
      <c r="I53" s="71"/>
      <c r="J53" s="71"/>
      <c r="K53" s="60"/>
      <c r="L53" s="71"/>
      <c r="M53" s="71"/>
      <c r="N53" s="71"/>
      <c r="O53" s="71"/>
      <c r="P53" s="76"/>
      <c r="Q53" s="36"/>
      <c r="R53" s="36"/>
    </row>
    <row r="54" spans="1:18" ht="22.5" customHeight="1">
      <c r="A54" s="82"/>
      <c r="B54" s="41"/>
      <c r="C54" s="41"/>
      <c r="D54" s="83"/>
      <c r="E54" s="83"/>
      <c r="F54" s="71"/>
      <c r="G54" s="71"/>
      <c r="H54" s="71"/>
      <c r="I54" s="71"/>
      <c r="J54" s="71"/>
      <c r="K54" s="60"/>
      <c r="L54" s="71"/>
      <c r="M54" s="71"/>
      <c r="N54" s="71"/>
      <c r="O54" s="71"/>
      <c r="P54" s="76"/>
      <c r="Q54" s="36"/>
      <c r="R54" s="36"/>
    </row>
    <row r="55" spans="1:18" ht="22.5" customHeight="1">
      <c r="A55" s="82"/>
      <c r="B55" s="84"/>
      <c r="C55" s="84"/>
      <c r="D55" s="84"/>
      <c r="E55" s="84"/>
      <c r="F55" s="73"/>
      <c r="G55" s="71"/>
      <c r="H55" s="71"/>
      <c r="I55" s="71"/>
      <c r="J55" s="71"/>
      <c r="K55" s="60"/>
      <c r="L55" s="71"/>
      <c r="M55" s="71"/>
      <c r="N55" s="71"/>
      <c r="O55" s="71"/>
      <c r="P55" s="76"/>
      <c r="Q55" s="36"/>
      <c r="R55" s="36"/>
    </row>
    <row r="56" spans="1:18" ht="22.5" customHeight="1">
      <c r="A56" s="82"/>
      <c r="B56" s="84"/>
      <c r="C56" s="84"/>
      <c r="D56" s="84"/>
      <c r="E56" s="84"/>
      <c r="F56" s="73"/>
      <c r="G56" s="71"/>
      <c r="H56" s="71"/>
      <c r="I56" s="71"/>
      <c r="J56" s="71"/>
      <c r="K56" s="60"/>
      <c r="L56" s="71"/>
      <c r="M56" s="71"/>
      <c r="N56" s="71"/>
      <c r="O56" s="71"/>
      <c r="P56" s="76"/>
      <c r="Q56" s="36"/>
      <c r="R56" s="36"/>
    </row>
    <row r="57" spans="1:16" ht="22.5" customHeight="1">
      <c r="A57" s="82"/>
      <c r="B57" s="84"/>
      <c r="C57" s="84"/>
      <c r="D57" s="84"/>
      <c r="E57" s="84"/>
      <c r="F57" s="73"/>
      <c r="G57" s="71"/>
      <c r="H57" s="71"/>
      <c r="I57" s="71"/>
      <c r="J57" s="71"/>
      <c r="K57" s="60"/>
      <c r="L57" s="71"/>
      <c r="M57" s="71"/>
      <c r="N57" s="71"/>
      <c r="O57" s="71"/>
      <c r="P57" s="76"/>
    </row>
    <row r="58" spans="1:16" ht="22.5" customHeight="1">
      <c r="A58" s="82"/>
      <c r="B58" s="84"/>
      <c r="C58" s="84"/>
      <c r="D58" s="84"/>
      <c r="E58" s="84"/>
      <c r="F58" s="73"/>
      <c r="G58" s="71"/>
      <c r="H58" s="71"/>
      <c r="I58" s="71"/>
      <c r="J58" s="71"/>
      <c r="K58" s="60"/>
      <c r="L58" s="71"/>
      <c r="M58" s="71"/>
      <c r="N58" s="71"/>
      <c r="O58" s="71"/>
      <c r="P58" s="76"/>
    </row>
    <row r="59" spans="1:16" ht="22.5" customHeight="1">
      <c r="A59" s="82"/>
      <c r="B59" s="84"/>
      <c r="C59" s="84"/>
      <c r="D59" s="84"/>
      <c r="E59" s="84"/>
      <c r="F59" s="73"/>
      <c r="G59" s="71"/>
      <c r="H59" s="71"/>
      <c r="I59" s="71"/>
      <c r="J59" s="71"/>
      <c r="K59" s="60"/>
      <c r="L59" s="71"/>
      <c r="M59" s="71"/>
      <c r="N59" s="71"/>
      <c r="O59" s="71"/>
      <c r="P59" s="76"/>
    </row>
    <row r="60" spans="1:16" ht="35.25" customHeight="1" thickBot="1">
      <c r="A60" s="81"/>
      <c r="B60" s="85"/>
      <c r="C60" s="85"/>
      <c r="D60" s="85"/>
      <c r="E60" s="85"/>
      <c r="F60" s="75"/>
      <c r="G60" s="74"/>
      <c r="H60" s="74"/>
      <c r="I60" s="74"/>
      <c r="J60" s="74"/>
      <c r="K60" s="61"/>
      <c r="L60" s="74"/>
      <c r="M60" s="74"/>
      <c r="N60" s="74"/>
      <c r="O60" s="74"/>
      <c r="P60" s="77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G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6.5"/>
  <cols>
    <col min="1" max="1" width="2.875" style="219" customWidth="1"/>
    <col min="2" max="2" width="2.75390625" style="219" customWidth="1"/>
    <col min="3" max="5" width="2.625" style="219" customWidth="1"/>
    <col min="6" max="6" width="20.625" style="136" customWidth="1"/>
    <col min="7" max="7" width="13.875" style="112" customWidth="1"/>
    <col min="8" max="8" width="14.875" style="112" customWidth="1"/>
    <col min="9" max="9" width="13.125" style="112" customWidth="1"/>
    <col min="10" max="10" width="14.875" style="112" customWidth="1"/>
    <col min="11" max="11" width="14.75390625" style="112" customWidth="1"/>
    <col min="12" max="12" width="14.875" style="112" customWidth="1"/>
    <col min="13" max="15" width="14.75390625" style="112" customWidth="1"/>
    <col min="16" max="16" width="14.875" style="112" customWidth="1"/>
    <col min="17" max="17" width="9.00390625" style="112" hidden="1" customWidth="1"/>
    <col min="18" max="16384" width="9.00390625" style="112" customWidth="1"/>
  </cols>
  <sheetData>
    <row r="1" spans="1:11" s="103" customFormat="1" ht="15.75" customHeight="1">
      <c r="A1" s="205"/>
      <c r="B1" s="206"/>
      <c r="C1" s="206"/>
      <c r="D1" s="206"/>
      <c r="E1" s="206"/>
      <c r="F1" s="100"/>
      <c r="G1" s="100"/>
      <c r="H1" s="100"/>
      <c r="I1" s="100"/>
      <c r="J1" s="101" t="s">
        <v>87</v>
      </c>
      <c r="K1" s="102" t="s">
        <v>13</v>
      </c>
    </row>
    <row r="2" spans="1:11" s="106" customFormat="1" ht="25.5" customHeight="1">
      <c r="A2" s="205"/>
      <c r="B2" s="205"/>
      <c r="C2" s="205"/>
      <c r="D2" s="205"/>
      <c r="E2" s="205"/>
      <c r="F2" s="17"/>
      <c r="G2" s="17"/>
      <c r="H2" s="17"/>
      <c r="I2" s="17"/>
      <c r="J2" s="104" t="s">
        <v>11</v>
      </c>
      <c r="K2" s="16" t="s">
        <v>132</v>
      </c>
    </row>
    <row r="3" spans="1:11" s="106" customFormat="1" ht="25.5" customHeight="1">
      <c r="A3" s="205"/>
      <c r="B3" s="205"/>
      <c r="C3" s="205"/>
      <c r="D3" s="205"/>
      <c r="E3" s="205"/>
      <c r="F3" s="17"/>
      <c r="G3" s="17"/>
      <c r="H3" s="107"/>
      <c r="J3" s="104" t="s">
        <v>92</v>
      </c>
      <c r="K3" s="105" t="s">
        <v>93</v>
      </c>
    </row>
    <row r="4" spans="1:16" s="108" customFormat="1" ht="16.5" customHeight="1" thickBot="1">
      <c r="A4" s="329" t="s">
        <v>133</v>
      </c>
      <c r="B4" s="329"/>
      <c r="C4" s="329"/>
      <c r="D4" s="329"/>
      <c r="E4" s="329"/>
      <c r="G4" s="109"/>
      <c r="J4" s="137" t="s">
        <v>91</v>
      </c>
      <c r="K4" s="111" t="s">
        <v>134</v>
      </c>
      <c r="P4" s="110" t="s">
        <v>1</v>
      </c>
    </row>
    <row r="5" spans="1:16" ht="24" customHeight="1">
      <c r="A5" s="330" t="s">
        <v>0</v>
      </c>
      <c r="B5" s="334" t="s">
        <v>126</v>
      </c>
      <c r="C5" s="335"/>
      <c r="D5" s="335"/>
      <c r="E5" s="335"/>
      <c r="F5" s="336"/>
      <c r="G5" s="332" t="s">
        <v>2</v>
      </c>
      <c r="H5" s="337"/>
      <c r="I5" s="332" t="s">
        <v>20</v>
      </c>
      <c r="J5" s="337"/>
      <c r="K5" s="333" t="s">
        <v>3</v>
      </c>
      <c r="L5" s="337"/>
      <c r="M5" s="332" t="s">
        <v>5</v>
      </c>
      <c r="N5" s="337"/>
      <c r="O5" s="332" t="s">
        <v>4</v>
      </c>
      <c r="P5" s="333"/>
    </row>
    <row r="6" spans="1:16" ht="24" customHeight="1">
      <c r="A6" s="331"/>
      <c r="B6" s="210" t="s">
        <v>6</v>
      </c>
      <c r="C6" s="210" t="s">
        <v>7</v>
      </c>
      <c r="D6" s="210" t="s">
        <v>8</v>
      </c>
      <c r="E6" s="210" t="s">
        <v>9</v>
      </c>
      <c r="F6" s="23" t="s">
        <v>127</v>
      </c>
      <c r="G6" s="113" t="s">
        <v>94</v>
      </c>
      <c r="H6" s="113" t="s">
        <v>10</v>
      </c>
      <c r="I6" s="113" t="s">
        <v>94</v>
      </c>
      <c r="J6" s="114" t="s">
        <v>10</v>
      </c>
      <c r="K6" s="115" t="s">
        <v>94</v>
      </c>
      <c r="L6" s="113" t="s">
        <v>10</v>
      </c>
      <c r="M6" s="113" t="s">
        <v>94</v>
      </c>
      <c r="N6" s="113" t="s">
        <v>10</v>
      </c>
      <c r="O6" s="113" t="s">
        <v>94</v>
      </c>
      <c r="P6" s="116" t="s">
        <v>10</v>
      </c>
    </row>
    <row r="7" spans="1:17" s="118" customFormat="1" ht="23.25" customHeight="1">
      <c r="A7" s="213">
        <v>95</v>
      </c>
      <c r="B7" s="214"/>
      <c r="C7" s="215"/>
      <c r="D7" s="215"/>
      <c r="E7" s="215"/>
      <c r="F7" s="209" t="s">
        <v>125</v>
      </c>
      <c r="G7" s="252">
        <f>G8+G12+G9+G10</f>
        <v>27284637</v>
      </c>
      <c r="H7" s="252">
        <f>H8+H12+H9+H10</f>
        <v>3634071810</v>
      </c>
      <c r="I7" s="252">
        <f>I8+I12+I9+I10</f>
        <v>0</v>
      </c>
      <c r="J7" s="253">
        <f>J8+J12+J9+J10</f>
        <v>405396066</v>
      </c>
      <c r="K7" s="254">
        <f>K8+K12+K9+K10</f>
        <v>27284637</v>
      </c>
      <c r="L7" s="252">
        <f>L8+L12+L9+L10</f>
        <v>1321806778</v>
      </c>
      <c r="M7" s="255">
        <f>M8+M12+M9+M10</f>
        <v>7000000</v>
      </c>
      <c r="N7" s="255">
        <f>N8+N12+N9+N10</f>
        <v>-7000000</v>
      </c>
      <c r="O7" s="252">
        <f>O8+O12+O9+O10</f>
        <v>7000000</v>
      </c>
      <c r="P7" s="256">
        <f>P8+P12+P9+P10</f>
        <v>1899868966</v>
      </c>
      <c r="Q7" s="138">
        <f>Q8+Q10+Q18+Q22+Q26</f>
        <v>30</v>
      </c>
    </row>
    <row r="8" spans="1:16" s="121" customFormat="1" ht="23.25" customHeight="1">
      <c r="A8" s="207"/>
      <c r="B8" s="216">
        <v>1</v>
      </c>
      <c r="C8" s="217"/>
      <c r="D8" s="217"/>
      <c r="E8" s="217"/>
      <c r="F8" s="123" t="s">
        <v>120</v>
      </c>
      <c r="G8" s="252">
        <f>'歲出明細'!G14</f>
        <v>0</v>
      </c>
      <c r="H8" s="252">
        <f>'歲出明細'!H14</f>
        <v>1361206661</v>
      </c>
      <c r="I8" s="252">
        <f>'歲出明細'!I14</f>
        <v>0</v>
      </c>
      <c r="J8" s="252">
        <f>'歲出明細'!J14</f>
        <v>11496978</v>
      </c>
      <c r="K8" s="257">
        <f>'歲出明細'!K14</f>
        <v>0</v>
      </c>
      <c r="L8" s="252">
        <f>'歲出明細'!L14</f>
        <v>708034918</v>
      </c>
      <c r="M8" s="255">
        <f>'歲出明細'!M14</f>
        <v>0</v>
      </c>
      <c r="N8" s="255">
        <f>'歲出明細'!N14</f>
        <v>0</v>
      </c>
      <c r="O8" s="252">
        <f aca="true" t="shared" si="0" ref="O8:P10">G8-I8-K8+M8</f>
        <v>0</v>
      </c>
      <c r="P8" s="258">
        <f t="shared" si="0"/>
        <v>641674765</v>
      </c>
    </row>
    <row r="9" spans="1:16" s="122" customFormat="1" ht="23.25" customHeight="1">
      <c r="A9" s="207"/>
      <c r="B9" s="216">
        <v>4</v>
      </c>
      <c r="C9" s="217"/>
      <c r="D9" s="217"/>
      <c r="E9" s="217"/>
      <c r="F9" s="123" t="s">
        <v>121</v>
      </c>
      <c r="G9" s="252">
        <f>'歲出明細'!G30</f>
        <v>0</v>
      </c>
      <c r="H9" s="252">
        <f>'歲出明細'!H30</f>
        <v>395384404</v>
      </c>
      <c r="I9" s="252">
        <f>'歲出明細'!I30</f>
        <v>0</v>
      </c>
      <c r="J9" s="252">
        <f>'歲出明細'!J30</f>
        <v>391985824</v>
      </c>
      <c r="K9" s="257">
        <f>'歲出明細'!K30</f>
        <v>0</v>
      </c>
      <c r="L9" s="252">
        <f>'歲出明細'!L30</f>
        <v>3398580</v>
      </c>
      <c r="M9" s="255">
        <f>'歲出明細'!M30</f>
        <v>0</v>
      </c>
      <c r="N9" s="255">
        <f>'歲出明細'!N30</f>
        <v>0</v>
      </c>
      <c r="O9" s="252">
        <f t="shared" si="0"/>
        <v>0</v>
      </c>
      <c r="P9" s="258">
        <f t="shared" si="0"/>
        <v>0</v>
      </c>
    </row>
    <row r="10" spans="1:17" s="122" customFormat="1" ht="23.25" customHeight="1">
      <c r="A10" s="207"/>
      <c r="B10" s="216">
        <v>5</v>
      </c>
      <c r="C10" s="217"/>
      <c r="D10" s="217"/>
      <c r="E10" s="218"/>
      <c r="F10" s="123" t="s">
        <v>122</v>
      </c>
      <c r="G10" s="252">
        <f>'歲出明細'!G45</f>
        <v>27284637</v>
      </c>
      <c r="H10" s="252">
        <f>'歲出明細'!H45</f>
        <v>1877480745</v>
      </c>
      <c r="I10" s="252">
        <f>'歲出明細'!I45</f>
        <v>0</v>
      </c>
      <c r="J10" s="252">
        <f>'歲出明細'!J45</f>
        <v>1913264</v>
      </c>
      <c r="K10" s="257">
        <f>'歲出明細'!K45</f>
        <v>27284637</v>
      </c>
      <c r="L10" s="252">
        <f>'歲出明細'!L45</f>
        <v>610373280</v>
      </c>
      <c r="M10" s="255">
        <f>'歲出明細'!M45</f>
        <v>7000000</v>
      </c>
      <c r="N10" s="255">
        <f>'歲出明細'!N45</f>
        <v>-7000000</v>
      </c>
      <c r="O10" s="252">
        <f t="shared" si="0"/>
        <v>7000000</v>
      </c>
      <c r="P10" s="258">
        <f t="shared" si="0"/>
        <v>1258194201</v>
      </c>
      <c r="Q10" s="128">
        <f>Q13</f>
        <v>20</v>
      </c>
    </row>
    <row r="11" spans="1:17" s="122" customFormat="1" ht="23.25" customHeight="1">
      <c r="A11" s="207"/>
      <c r="B11" s="216"/>
      <c r="C11" s="217"/>
      <c r="D11" s="217"/>
      <c r="E11" s="218"/>
      <c r="F11" s="123"/>
      <c r="G11" s="252"/>
      <c r="H11" s="252"/>
      <c r="I11" s="252"/>
      <c r="J11" s="252"/>
      <c r="K11" s="257"/>
      <c r="L11" s="252"/>
      <c r="M11" s="255"/>
      <c r="N11" s="255"/>
      <c r="O11" s="252"/>
      <c r="P11" s="258"/>
      <c r="Q11" s="144"/>
    </row>
    <row r="12" spans="1:16" s="121" customFormat="1" ht="23.25" customHeight="1">
      <c r="A12" s="207"/>
      <c r="B12" s="216"/>
      <c r="C12" s="217"/>
      <c r="D12" s="217"/>
      <c r="E12" s="217"/>
      <c r="F12" s="123"/>
      <c r="G12" s="117"/>
      <c r="H12" s="117"/>
      <c r="I12" s="117"/>
      <c r="J12" s="117"/>
      <c r="K12" s="119"/>
      <c r="L12" s="117"/>
      <c r="M12" s="236"/>
      <c r="N12" s="236"/>
      <c r="O12" s="117"/>
      <c r="P12" s="120"/>
    </row>
    <row r="13" spans="1:17" s="124" customFormat="1" ht="23.25" customHeight="1">
      <c r="A13" s="207"/>
      <c r="B13" s="216"/>
      <c r="C13" s="217"/>
      <c r="D13" s="217"/>
      <c r="E13" s="217"/>
      <c r="F13" s="123"/>
      <c r="G13" s="117"/>
      <c r="H13" s="117"/>
      <c r="I13" s="117"/>
      <c r="J13" s="117"/>
      <c r="K13" s="119"/>
      <c r="L13" s="117"/>
      <c r="M13" s="117"/>
      <c r="N13" s="117"/>
      <c r="O13" s="117"/>
      <c r="P13" s="120"/>
      <c r="Q13" s="119">
        <f>Q14+Q16</f>
        <v>20</v>
      </c>
    </row>
    <row r="14" spans="1:17" s="124" customFormat="1" ht="23.25" customHeight="1">
      <c r="A14" s="207"/>
      <c r="B14" s="216"/>
      <c r="C14" s="217"/>
      <c r="D14" s="217"/>
      <c r="E14" s="217"/>
      <c r="F14" s="125"/>
      <c r="G14" s="117"/>
      <c r="H14" s="117"/>
      <c r="I14" s="117"/>
      <c r="J14" s="117"/>
      <c r="K14" s="119"/>
      <c r="L14" s="117"/>
      <c r="M14" s="117"/>
      <c r="N14" s="117"/>
      <c r="O14" s="117"/>
      <c r="P14" s="120"/>
      <c r="Q14" s="119">
        <f>Q15</f>
        <v>10</v>
      </c>
    </row>
    <row r="15" spans="1:17" s="130" customFormat="1" ht="23.25" customHeight="1">
      <c r="A15" s="207"/>
      <c r="B15" s="216"/>
      <c r="C15" s="217"/>
      <c r="D15" s="217"/>
      <c r="E15" s="217"/>
      <c r="F15" s="126"/>
      <c r="G15" s="127"/>
      <c r="H15" s="127"/>
      <c r="I15" s="127"/>
      <c r="J15" s="127"/>
      <c r="K15" s="128"/>
      <c r="L15" s="127"/>
      <c r="M15" s="127"/>
      <c r="N15" s="127"/>
      <c r="O15" s="127"/>
      <c r="P15" s="129"/>
      <c r="Q15" s="128">
        <v>10</v>
      </c>
    </row>
    <row r="16" spans="1:17" s="130" customFormat="1" ht="23.25" customHeight="1">
      <c r="A16" s="207"/>
      <c r="B16" s="216"/>
      <c r="C16" s="217"/>
      <c r="D16" s="217"/>
      <c r="E16" s="217"/>
      <c r="F16" s="126"/>
      <c r="G16" s="127"/>
      <c r="H16" s="127"/>
      <c r="I16" s="127"/>
      <c r="J16" s="127"/>
      <c r="K16" s="128"/>
      <c r="L16" s="127"/>
      <c r="M16" s="127"/>
      <c r="N16" s="127"/>
      <c r="O16" s="127"/>
      <c r="P16" s="129"/>
      <c r="Q16" s="128">
        <f>Q17</f>
        <v>10</v>
      </c>
    </row>
    <row r="17" spans="1:17" s="124" customFormat="1" ht="23.25" customHeight="1">
      <c r="A17" s="207"/>
      <c r="B17" s="216"/>
      <c r="C17" s="217"/>
      <c r="D17" s="217"/>
      <c r="E17" s="217"/>
      <c r="F17" s="125"/>
      <c r="G17" s="117"/>
      <c r="H17" s="117"/>
      <c r="I17" s="117"/>
      <c r="J17" s="117"/>
      <c r="K17" s="119"/>
      <c r="L17" s="117"/>
      <c r="M17" s="117"/>
      <c r="N17" s="117"/>
      <c r="O17" s="117"/>
      <c r="P17" s="120"/>
      <c r="Q17" s="119">
        <f>Q18</f>
        <v>10</v>
      </c>
    </row>
    <row r="18" spans="1:17" s="124" customFormat="1" ht="23.25" customHeight="1">
      <c r="A18" s="207"/>
      <c r="B18" s="216"/>
      <c r="C18" s="217"/>
      <c r="D18" s="217"/>
      <c r="E18" s="217"/>
      <c r="F18" s="123"/>
      <c r="G18" s="117"/>
      <c r="H18" s="117"/>
      <c r="I18" s="117"/>
      <c r="J18" s="117"/>
      <c r="K18" s="119"/>
      <c r="L18" s="117"/>
      <c r="M18" s="117"/>
      <c r="N18" s="117"/>
      <c r="O18" s="117"/>
      <c r="P18" s="120"/>
      <c r="Q18" s="119">
        <f>Q19</f>
        <v>10</v>
      </c>
    </row>
    <row r="19" spans="1:17" s="124" customFormat="1" ht="23.25" customHeight="1">
      <c r="A19" s="207"/>
      <c r="B19" s="216"/>
      <c r="C19" s="217"/>
      <c r="D19" s="217"/>
      <c r="E19" s="217"/>
      <c r="F19" s="125"/>
      <c r="G19" s="117"/>
      <c r="H19" s="117"/>
      <c r="I19" s="117"/>
      <c r="J19" s="117"/>
      <c r="K19" s="119"/>
      <c r="L19" s="117"/>
      <c r="M19" s="117"/>
      <c r="N19" s="117"/>
      <c r="O19" s="117"/>
      <c r="P19" s="120"/>
      <c r="Q19" s="119">
        <f>Q20</f>
        <v>10</v>
      </c>
    </row>
    <row r="20" spans="1:17" s="130" customFormat="1" ht="23.25" customHeight="1">
      <c r="A20" s="207"/>
      <c r="B20" s="216"/>
      <c r="C20" s="217"/>
      <c r="D20" s="217"/>
      <c r="E20" s="217"/>
      <c r="F20" s="126"/>
      <c r="G20" s="127"/>
      <c r="H20" s="127"/>
      <c r="I20" s="127"/>
      <c r="J20" s="127"/>
      <c r="K20" s="128"/>
      <c r="L20" s="127"/>
      <c r="M20" s="127"/>
      <c r="N20" s="127"/>
      <c r="O20" s="127"/>
      <c r="P20" s="129"/>
      <c r="Q20" s="128">
        <f>Q21</f>
        <v>10</v>
      </c>
    </row>
    <row r="21" spans="1:17" s="124" customFormat="1" ht="23.25" customHeight="1">
      <c r="A21" s="207"/>
      <c r="B21" s="216"/>
      <c r="C21" s="217"/>
      <c r="D21" s="217"/>
      <c r="E21" s="217"/>
      <c r="F21" s="125"/>
      <c r="G21" s="117"/>
      <c r="H21" s="117"/>
      <c r="I21" s="117"/>
      <c r="J21" s="117"/>
      <c r="K21" s="119"/>
      <c r="L21" s="117"/>
      <c r="M21" s="117"/>
      <c r="N21" s="117"/>
      <c r="O21" s="117"/>
      <c r="P21" s="120"/>
      <c r="Q21" s="119">
        <v>10</v>
      </c>
    </row>
    <row r="22" spans="1:17" s="130" customFormat="1" ht="23.25" customHeight="1">
      <c r="A22" s="207"/>
      <c r="B22" s="216"/>
      <c r="C22" s="217"/>
      <c r="D22" s="217"/>
      <c r="E22" s="217"/>
      <c r="F22" s="126"/>
      <c r="G22" s="127"/>
      <c r="H22" s="127"/>
      <c r="I22" s="127"/>
      <c r="J22" s="127"/>
      <c r="K22" s="128"/>
      <c r="L22" s="127"/>
      <c r="M22" s="127"/>
      <c r="N22" s="127"/>
      <c r="O22" s="127"/>
      <c r="P22" s="129"/>
      <c r="Q22" s="128"/>
    </row>
    <row r="23" spans="1:17" s="130" customFormat="1" ht="23.25" customHeight="1">
      <c r="A23" s="207"/>
      <c r="B23" s="216"/>
      <c r="C23" s="217"/>
      <c r="D23" s="217"/>
      <c r="E23" s="217"/>
      <c r="F23" s="126"/>
      <c r="G23" s="127"/>
      <c r="H23" s="127"/>
      <c r="I23" s="127"/>
      <c r="J23" s="127"/>
      <c r="K23" s="128"/>
      <c r="L23" s="127"/>
      <c r="M23" s="127"/>
      <c r="N23" s="127"/>
      <c r="O23" s="127"/>
      <c r="P23" s="129"/>
      <c r="Q23" s="128"/>
    </row>
    <row r="24" spans="1:17" s="124" customFormat="1" ht="23.25" customHeight="1">
      <c r="A24" s="207"/>
      <c r="B24" s="216"/>
      <c r="C24" s="217"/>
      <c r="D24" s="217"/>
      <c r="E24" s="217"/>
      <c r="F24" s="125"/>
      <c r="G24" s="117"/>
      <c r="H24" s="117"/>
      <c r="I24" s="117"/>
      <c r="J24" s="117"/>
      <c r="K24" s="119"/>
      <c r="L24" s="117"/>
      <c r="M24" s="117"/>
      <c r="N24" s="117"/>
      <c r="O24" s="117"/>
      <c r="P24" s="120"/>
      <c r="Q24" s="119">
        <f>Q25</f>
        <v>0</v>
      </c>
    </row>
    <row r="25" spans="1:17" s="124" customFormat="1" ht="23.25" customHeight="1">
      <c r="A25" s="207"/>
      <c r="B25" s="216"/>
      <c r="C25" s="217"/>
      <c r="D25" s="217"/>
      <c r="E25" s="217"/>
      <c r="F25" s="123"/>
      <c r="G25" s="117"/>
      <c r="H25" s="117"/>
      <c r="I25" s="117"/>
      <c r="J25" s="117"/>
      <c r="K25" s="119"/>
      <c r="L25" s="117"/>
      <c r="M25" s="117"/>
      <c r="N25" s="117"/>
      <c r="O25" s="117"/>
      <c r="P25" s="120"/>
      <c r="Q25" s="119"/>
    </row>
    <row r="26" spans="1:17" s="124" customFormat="1" ht="23.25" customHeight="1">
      <c r="A26" s="207"/>
      <c r="B26" s="216"/>
      <c r="C26" s="217"/>
      <c r="D26" s="217"/>
      <c r="E26" s="217"/>
      <c r="F26" s="125"/>
      <c r="G26" s="117"/>
      <c r="H26" s="117"/>
      <c r="I26" s="117"/>
      <c r="J26" s="117"/>
      <c r="K26" s="119"/>
      <c r="L26" s="117"/>
      <c r="M26" s="117"/>
      <c r="N26" s="117"/>
      <c r="O26" s="117"/>
      <c r="P26" s="120"/>
      <c r="Q26" s="119"/>
    </row>
    <row r="27" spans="1:17" s="130" customFormat="1" ht="23.25" customHeight="1">
      <c r="A27" s="207"/>
      <c r="B27" s="216"/>
      <c r="C27" s="217"/>
      <c r="D27" s="217"/>
      <c r="E27" s="217"/>
      <c r="F27" s="126"/>
      <c r="G27" s="127"/>
      <c r="H27" s="127"/>
      <c r="I27" s="127"/>
      <c r="J27" s="127"/>
      <c r="K27" s="128"/>
      <c r="L27" s="127"/>
      <c r="M27" s="127"/>
      <c r="N27" s="127"/>
      <c r="O27" s="127"/>
      <c r="P27" s="129"/>
      <c r="Q27" s="128"/>
    </row>
    <row r="28" spans="1:17" s="130" customFormat="1" ht="23.25" customHeight="1">
      <c r="A28" s="207"/>
      <c r="B28" s="216"/>
      <c r="C28" s="217"/>
      <c r="D28" s="217"/>
      <c r="E28" s="217"/>
      <c r="F28" s="126"/>
      <c r="G28" s="127"/>
      <c r="H28" s="127"/>
      <c r="I28" s="127"/>
      <c r="J28" s="127"/>
      <c r="K28" s="128"/>
      <c r="L28" s="127"/>
      <c r="M28" s="127"/>
      <c r="N28" s="127"/>
      <c r="O28" s="127"/>
      <c r="P28" s="129"/>
      <c r="Q28" s="128">
        <v>0</v>
      </c>
    </row>
    <row r="29" spans="1:16" s="131" customFormat="1" ht="23.25" customHeight="1">
      <c r="A29" s="219"/>
      <c r="B29" s="217"/>
      <c r="C29" s="217"/>
      <c r="D29" s="217"/>
      <c r="E29" s="217"/>
      <c r="F29" s="125"/>
      <c r="G29" s="117"/>
      <c r="H29" s="117"/>
      <c r="I29" s="117"/>
      <c r="J29" s="117"/>
      <c r="K29" s="119"/>
      <c r="L29" s="117"/>
      <c r="M29" s="117"/>
      <c r="N29" s="117"/>
      <c r="O29" s="117"/>
      <c r="P29" s="120"/>
    </row>
    <row r="30" spans="1:16" s="131" customFormat="1" ht="23.25" customHeight="1">
      <c r="A30" s="219"/>
      <c r="B30" s="217"/>
      <c r="C30" s="217"/>
      <c r="D30" s="217"/>
      <c r="E30" s="217"/>
      <c r="F30" s="125"/>
      <c r="G30" s="117"/>
      <c r="H30" s="117"/>
      <c r="I30" s="117"/>
      <c r="J30" s="117"/>
      <c r="K30" s="119"/>
      <c r="L30" s="117"/>
      <c r="M30" s="117"/>
      <c r="N30" s="117"/>
      <c r="O30" s="117"/>
      <c r="P30" s="120"/>
    </row>
    <row r="31" spans="1:16" s="131" customFormat="1" ht="23.25" customHeight="1">
      <c r="A31" s="219"/>
      <c r="B31" s="217"/>
      <c r="C31" s="217"/>
      <c r="D31" s="217"/>
      <c r="E31" s="217"/>
      <c r="F31" s="123"/>
      <c r="G31" s="117"/>
      <c r="H31" s="117"/>
      <c r="I31" s="117"/>
      <c r="J31" s="117"/>
      <c r="K31" s="119"/>
      <c r="L31" s="117"/>
      <c r="M31" s="117"/>
      <c r="N31" s="117"/>
      <c r="O31" s="117"/>
      <c r="P31" s="120"/>
    </row>
    <row r="32" spans="1:16" s="131" customFormat="1" ht="23.25" customHeight="1">
      <c r="A32" s="219"/>
      <c r="B32" s="217"/>
      <c r="C32" s="217"/>
      <c r="D32" s="217"/>
      <c r="E32" s="217"/>
      <c r="F32" s="125"/>
      <c r="G32" s="117"/>
      <c r="H32" s="117"/>
      <c r="I32" s="117"/>
      <c r="J32" s="117"/>
      <c r="K32" s="119"/>
      <c r="L32" s="117"/>
      <c r="M32" s="117"/>
      <c r="N32" s="117"/>
      <c r="O32" s="117"/>
      <c r="P32" s="120"/>
    </row>
    <row r="33" spans="1:17" s="108" customFormat="1" ht="24" customHeight="1" thickBot="1">
      <c r="A33" s="220"/>
      <c r="B33" s="221"/>
      <c r="C33" s="221"/>
      <c r="D33" s="222"/>
      <c r="E33" s="221"/>
      <c r="F33" s="132"/>
      <c r="G33" s="133"/>
      <c r="H33" s="133"/>
      <c r="I33" s="133"/>
      <c r="J33" s="133"/>
      <c r="K33" s="134"/>
      <c r="L33" s="133"/>
      <c r="M33" s="133"/>
      <c r="N33" s="133"/>
      <c r="O33" s="133"/>
      <c r="P33" s="135"/>
      <c r="Q33" s="128">
        <v>0</v>
      </c>
    </row>
    <row r="34" spans="1:16" s="131" customFormat="1" ht="23.25" customHeight="1">
      <c r="A34" s="223"/>
      <c r="B34" s="224"/>
      <c r="C34" s="224"/>
      <c r="D34" s="224"/>
      <c r="E34" s="224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s="131" customFormat="1" ht="23.25" customHeight="1">
      <c r="A35" s="225"/>
      <c r="B35" s="226"/>
      <c r="C35" s="226"/>
      <c r="D35" s="226"/>
      <c r="E35" s="226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108" customFormat="1" ht="20.25" customHeight="1">
      <c r="A36" s="225"/>
      <c r="B36" s="226"/>
      <c r="C36" s="226"/>
      <c r="D36" s="226"/>
      <c r="E36" s="226"/>
      <c r="F36" s="143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1:16" s="108" customFormat="1" ht="20.25" customHeight="1">
      <c r="A37" s="225"/>
      <c r="B37" s="226"/>
      <c r="C37" s="226"/>
      <c r="D37" s="226"/>
      <c r="E37" s="226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</row>
    <row r="38" spans="1:16" s="131" customFormat="1" ht="20.25" customHeight="1">
      <c r="A38" s="225"/>
      <c r="B38" s="226"/>
      <c r="C38" s="226"/>
      <c r="D38" s="226"/>
      <c r="E38" s="226"/>
      <c r="F38" s="141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131" customFormat="1" ht="20.25" customHeight="1">
      <c r="A39" s="225"/>
      <c r="B39" s="226"/>
      <c r="C39" s="226"/>
      <c r="D39" s="226"/>
      <c r="E39" s="226"/>
      <c r="F39" s="145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131" customFormat="1" ht="20.25" customHeight="1">
      <c r="A40" s="225"/>
      <c r="B40" s="226"/>
      <c r="C40" s="226"/>
      <c r="D40" s="226"/>
      <c r="E40" s="226"/>
      <c r="F40" s="141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108" customFormat="1" ht="36" customHeight="1">
      <c r="A41" s="225"/>
      <c r="B41" s="226"/>
      <c r="C41" s="226"/>
      <c r="D41" s="226"/>
      <c r="E41" s="226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1:16" s="108" customFormat="1" ht="20.25" customHeight="1">
      <c r="A42" s="225"/>
      <c r="B42" s="226"/>
      <c r="C42" s="226"/>
      <c r="D42" s="226"/>
      <c r="E42" s="226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</row>
    <row r="43" spans="1:16" s="108" customFormat="1" ht="20.25" customHeight="1">
      <c r="A43" s="225"/>
      <c r="B43" s="226"/>
      <c r="C43" s="226"/>
      <c r="D43" s="226"/>
      <c r="E43" s="226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s="108" customFormat="1" ht="20.25" customHeight="1">
      <c r="A44" s="225"/>
      <c r="B44" s="226"/>
      <c r="C44" s="226"/>
      <c r="D44" s="226"/>
      <c r="E44" s="226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6" s="108" customFormat="1" ht="20.25" customHeight="1">
      <c r="A45" s="225"/>
      <c r="B45" s="226"/>
      <c r="C45" s="226"/>
      <c r="D45" s="226"/>
      <c r="E45" s="226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1:17" s="108" customFormat="1" ht="35.25" customHeight="1">
      <c r="A46" s="225"/>
      <c r="B46" s="226"/>
      <c r="C46" s="226"/>
      <c r="D46" s="226"/>
      <c r="E46" s="226"/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28">
        <v>0</v>
      </c>
    </row>
    <row r="47" spans="1:16" s="108" customFormat="1" ht="20.25" customHeight="1">
      <c r="A47" s="225"/>
      <c r="B47" s="226"/>
      <c r="C47" s="226"/>
      <c r="D47" s="226"/>
      <c r="E47" s="226"/>
      <c r="F47" s="143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s="108" customFormat="1" ht="20.25" customHeight="1">
      <c r="A48" s="225"/>
      <c r="B48" s="226"/>
      <c r="C48" s="226"/>
      <c r="D48" s="226"/>
      <c r="E48" s="226"/>
      <c r="F48" s="143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  <row r="49" spans="1:16" s="131" customFormat="1" ht="20.25" customHeight="1">
      <c r="A49" s="225"/>
      <c r="B49" s="226"/>
      <c r="C49" s="226"/>
      <c r="D49" s="226"/>
      <c r="E49" s="226"/>
      <c r="F49" s="145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7" s="131" customFormat="1" ht="20.25" customHeight="1">
      <c r="A50" s="225"/>
      <c r="B50" s="226"/>
      <c r="C50" s="226"/>
      <c r="D50" s="226"/>
      <c r="E50" s="226"/>
      <c r="F50" s="141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19">
        <f>Q51</f>
        <v>0</v>
      </c>
    </row>
    <row r="51" spans="1:16" s="108" customFormat="1" ht="20.25" customHeight="1">
      <c r="A51" s="225"/>
      <c r="B51" s="226"/>
      <c r="C51" s="226"/>
      <c r="D51" s="226"/>
      <c r="E51" s="226"/>
      <c r="F51" s="143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  <row r="52" spans="1:16" s="108" customFormat="1" ht="22.5" customHeight="1">
      <c r="A52" s="225"/>
      <c r="B52" s="226"/>
      <c r="C52" s="226"/>
      <c r="D52" s="226"/>
      <c r="E52" s="226"/>
      <c r="F52" s="143"/>
      <c r="G52" s="144"/>
      <c r="H52" s="144"/>
      <c r="I52" s="144"/>
      <c r="J52" s="144"/>
      <c r="K52" s="144"/>
      <c r="L52" s="144"/>
      <c r="M52" s="144"/>
      <c r="N52" s="144"/>
      <c r="O52" s="144"/>
      <c r="P52" s="144"/>
    </row>
    <row r="53" spans="1:18" ht="23.25" customHeight="1">
      <c r="A53" s="225"/>
      <c r="B53" s="226"/>
      <c r="C53" s="226"/>
      <c r="D53" s="226"/>
      <c r="E53" s="226"/>
      <c r="F53" s="146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ht="22.5" customHeight="1">
      <c r="A54" s="225"/>
      <c r="B54" s="226"/>
      <c r="C54" s="226"/>
      <c r="D54" s="226"/>
      <c r="E54" s="226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22.5" customHeight="1">
      <c r="A55" s="225"/>
      <c r="B55" s="225"/>
      <c r="C55" s="225"/>
      <c r="D55" s="225"/>
      <c r="E55" s="225"/>
      <c r="F55" s="148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22.5" customHeight="1">
      <c r="A56" s="225"/>
      <c r="B56" s="225"/>
      <c r="C56" s="225"/>
      <c r="D56" s="225"/>
      <c r="E56" s="225"/>
      <c r="F56" s="148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</row>
    <row r="57" spans="1:16" ht="22.5" customHeight="1">
      <c r="A57" s="225"/>
      <c r="B57" s="225"/>
      <c r="C57" s="225"/>
      <c r="D57" s="225"/>
      <c r="E57" s="225"/>
      <c r="F57" s="148"/>
      <c r="G57" s="147"/>
      <c r="H57" s="147"/>
      <c r="I57" s="147"/>
      <c r="J57" s="147"/>
      <c r="K57" s="147"/>
      <c r="L57" s="147"/>
      <c r="M57" s="147"/>
      <c r="N57" s="147"/>
      <c r="O57" s="147"/>
      <c r="P57" s="147"/>
    </row>
    <row r="58" spans="1:16" ht="22.5" customHeight="1">
      <c r="A58" s="225"/>
      <c r="B58" s="225"/>
      <c r="C58" s="225"/>
      <c r="D58" s="225"/>
      <c r="E58" s="225"/>
      <c r="F58" s="148"/>
      <c r="G58" s="147"/>
      <c r="H58" s="147"/>
      <c r="I58" s="147"/>
      <c r="J58" s="147"/>
      <c r="K58" s="147"/>
      <c r="L58" s="147"/>
      <c r="M58" s="147"/>
      <c r="N58" s="147"/>
      <c r="O58" s="147"/>
      <c r="P58" s="147"/>
    </row>
    <row r="59" spans="1:16" ht="22.5" customHeight="1">
      <c r="A59" s="225"/>
      <c r="B59" s="225"/>
      <c r="C59" s="225"/>
      <c r="D59" s="225"/>
      <c r="E59" s="225"/>
      <c r="F59" s="148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16" ht="34.5" customHeight="1">
      <c r="A60" s="225"/>
      <c r="B60" s="225"/>
      <c r="C60" s="225"/>
      <c r="D60" s="225"/>
      <c r="E60" s="225"/>
      <c r="F60" s="148"/>
      <c r="G60" s="147"/>
      <c r="H60" s="147"/>
      <c r="I60" s="147"/>
      <c r="J60" s="147"/>
      <c r="K60" s="147"/>
      <c r="L60" s="147"/>
      <c r="M60" s="147"/>
      <c r="N60" s="147"/>
      <c r="O60" s="147"/>
      <c r="P60" s="147"/>
    </row>
    <row r="61" spans="1:16" ht="16.5">
      <c r="A61" s="225"/>
      <c r="B61" s="225"/>
      <c r="C61" s="225"/>
      <c r="D61" s="225"/>
      <c r="E61" s="225"/>
      <c r="F61" s="148"/>
      <c r="G61" s="147"/>
      <c r="H61" s="147"/>
      <c r="I61" s="147"/>
      <c r="J61" s="147"/>
      <c r="K61" s="147"/>
      <c r="L61" s="147"/>
      <c r="M61" s="147"/>
      <c r="N61" s="147"/>
      <c r="O61" s="147"/>
      <c r="P61" s="14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zoomScale="85" zoomScaleNormal="85" zoomScaleSheetLayoutView="100" workbookViewId="0" topLeftCell="A1">
      <pane xSplit="8" ySplit="6" topLeftCell="I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72" sqref="G72"/>
    </sheetView>
  </sheetViews>
  <sheetFormatPr defaultColWidth="9.00390625" defaultRowHeight="16.5"/>
  <cols>
    <col min="1" max="1" width="2.875" style="204" customWidth="1"/>
    <col min="2" max="2" width="2.75390625" style="204" customWidth="1"/>
    <col min="3" max="5" width="2.625" style="204" customWidth="1"/>
    <col min="6" max="6" width="21.625" style="3" customWidth="1"/>
    <col min="7" max="7" width="13.75390625" style="18" customWidth="1"/>
    <col min="8" max="8" width="14.875" style="18" customWidth="1"/>
    <col min="9" max="9" width="12.625" style="18" customWidth="1"/>
    <col min="10" max="10" width="14.875" style="18" customWidth="1"/>
    <col min="11" max="11" width="14.75390625" style="18" customWidth="1"/>
    <col min="12" max="12" width="14.875" style="18" customWidth="1"/>
    <col min="13" max="14" width="14.125" style="18" customWidth="1"/>
    <col min="15" max="15" width="14.75390625" style="18" customWidth="1"/>
    <col min="16" max="16" width="14.875" style="18" customWidth="1"/>
    <col min="17" max="17" width="9.00390625" style="18" hidden="1" customWidth="1"/>
    <col min="18" max="16384" width="9.00390625" style="18" customWidth="1"/>
  </cols>
  <sheetData>
    <row r="1" spans="1:11" s="6" customFormat="1" ht="15.75" customHeight="1">
      <c r="A1" s="199"/>
      <c r="B1" s="200"/>
      <c r="C1" s="200"/>
      <c r="D1" s="200"/>
      <c r="E1" s="200"/>
      <c r="F1" s="5"/>
      <c r="G1" s="5"/>
      <c r="H1" s="5"/>
      <c r="I1" s="5"/>
      <c r="J1" s="14" t="s">
        <v>98</v>
      </c>
      <c r="K1" s="15" t="s">
        <v>99</v>
      </c>
    </row>
    <row r="2" spans="1:11" s="4" customFormat="1" ht="25.5" customHeight="1">
      <c r="A2" s="199"/>
      <c r="B2" s="199"/>
      <c r="C2" s="199"/>
      <c r="D2" s="199"/>
      <c r="E2" s="199"/>
      <c r="F2" s="13"/>
      <c r="G2" s="13"/>
      <c r="H2" s="13"/>
      <c r="I2" s="13"/>
      <c r="J2" s="2" t="s">
        <v>100</v>
      </c>
      <c r="K2" s="16" t="s">
        <v>132</v>
      </c>
    </row>
    <row r="3" spans="1:11" s="4" customFormat="1" ht="25.5" customHeight="1">
      <c r="A3" s="199"/>
      <c r="B3" s="199"/>
      <c r="C3" s="199"/>
      <c r="D3" s="199"/>
      <c r="E3" s="199"/>
      <c r="F3" s="13"/>
      <c r="G3" s="13"/>
      <c r="H3" s="33"/>
      <c r="J3" s="2" t="s">
        <v>101</v>
      </c>
      <c r="K3" s="16" t="s">
        <v>102</v>
      </c>
    </row>
    <row r="4" spans="1:16" ht="16.5" customHeight="1" thickBot="1">
      <c r="A4" s="355"/>
      <c r="B4" s="355"/>
      <c r="C4" s="355"/>
      <c r="D4" s="355"/>
      <c r="E4" s="355"/>
      <c r="F4" s="18"/>
      <c r="G4" s="20"/>
      <c r="J4" s="34" t="s">
        <v>103</v>
      </c>
      <c r="K4" s="22" t="s">
        <v>134</v>
      </c>
      <c r="P4" s="21" t="s">
        <v>1</v>
      </c>
    </row>
    <row r="5" spans="1:16" ht="24" customHeight="1">
      <c r="A5" s="356" t="s">
        <v>0</v>
      </c>
      <c r="B5" s="334" t="s">
        <v>119</v>
      </c>
      <c r="C5" s="335"/>
      <c r="D5" s="335"/>
      <c r="E5" s="335"/>
      <c r="F5" s="336"/>
      <c r="G5" s="358" t="s">
        <v>2</v>
      </c>
      <c r="H5" s="360"/>
      <c r="I5" s="358" t="s">
        <v>104</v>
      </c>
      <c r="J5" s="360"/>
      <c r="K5" s="359" t="s">
        <v>3</v>
      </c>
      <c r="L5" s="360"/>
      <c r="M5" s="358" t="s">
        <v>5</v>
      </c>
      <c r="N5" s="360"/>
      <c r="O5" s="358" t="s">
        <v>4</v>
      </c>
      <c r="P5" s="359"/>
    </row>
    <row r="6" spans="1:16" ht="24" customHeight="1">
      <c r="A6" s="357"/>
      <c r="B6" s="210" t="s">
        <v>6</v>
      </c>
      <c r="C6" s="210" t="s">
        <v>7</v>
      </c>
      <c r="D6" s="210" t="s">
        <v>8</v>
      </c>
      <c r="E6" s="210" t="s">
        <v>9</v>
      </c>
      <c r="F6" s="23" t="s">
        <v>130</v>
      </c>
      <c r="G6" s="23" t="s">
        <v>105</v>
      </c>
      <c r="H6" s="23" t="s">
        <v>10</v>
      </c>
      <c r="I6" s="23" t="s">
        <v>105</v>
      </c>
      <c r="J6" s="24" t="s">
        <v>10</v>
      </c>
      <c r="K6" s="25" t="s">
        <v>105</v>
      </c>
      <c r="L6" s="23" t="s">
        <v>10</v>
      </c>
      <c r="M6" s="23" t="s">
        <v>105</v>
      </c>
      <c r="N6" s="23" t="s">
        <v>10</v>
      </c>
      <c r="O6" s="23" t="s">
        <v>105</v>
      </c>
      <c r="P6" s="26" t="s">
        <v>10</v>
      </c>
    </row>
    <row r="7" spans="1:17" s="12" customFormat="1" ht="24" customHeight="1">
      <c r="A7" s="212">
        <v>95</v>
      </c>
      <c r="B7" s="227"/>
      <c r="C7" s="228"/>
      <c r="D7" s="228"/>
      <c r="E7" s="228"/>
      <c r="F7" s="209" t="s">
        <v>131</v>
      </c>
      <c r="G7" s="251">
        <f>G11+G27+G42</f>
        <v>27284637</v>
      </c>
      <c r="H7" s="251">
        <f>H11+H27+H42</f>
        <v>3751905484</v>
      </c>
      <c r="I7" s="251">
        <f>I11+I27+I42</f>
        <v>0</v>
      </c>
      <c r="J7" s="259">
        <f>J11+J27+J42</f>
        <v>485304026</v>
      </c>
      <c r="K7" s="260">
        <f>K11+K27+K42</f>
        <v>27284637</v>
      </c>
      <c r="L7" s="251">
        <f>L11+L27+L42</f>
        <v>1359732492</v>
      </c>
      <c r="M7" s="261">
        <f>M11+M27+M42</f>
        <v>7000000</v>
      </c>
      <c r="N7" s="261">
        <f>N11+N27+N42</f>
        <v>-7000000</v>
      </c>
      <c r="O7" s="251">
        <f>O11+O27+O42</f>
        <v>7000000</v>
      </c>
      <c r="P7" s="262">
        <f>P11+P27+P42</f>
        <v>1899868966</v>
      </c>
      <c r="Q7" s="38" t="e">
        <f>Q11+#REF!+#REF!+#REF!+#REF!</f>
        <v>#REF!</v>
      </c>
    </row>
    <row r="8" spans="2:16" s="157" customFormat="1" ht="21" customHeight="1" hidden="1">
      <c r="B8" s="229"/>
      <c r="C8" s="230"/>
      <c r="D8" s="230"/>
      <c r="E8" s="230"/>
      <c r="F8" s="158" t="s">
        <v>106</v>
      </c>
      <c r="G8" s="263">
        <f aca="true" t="shared" si="0" ref="G8:P8">SUM(G9:G10)</f>
        <v>27284637</v>
      </c>
      <c r="H8" s="263">
        <f t="shared" si="0"/>
        <v>3751905484</v>
      </c>
      <c r="I8" s="263">
        <f t="shared" si="0"/>
        <v>0</v>
      </c>
      <c r="J8" s="263">
        <f t="shared" si="0"/>
        <v>485304026</v>
      </c>
      <c r="K8" s="264">
        <f t="shared" si="0"/>
        <v>27284637</v>
      </c>
      <c r="L8" s="263">
        <f t="shared" si="0"/>
        <v>1359732492</v>
      </c>
      <c r="M8" s="263">
        <f t="shared" si="0"/>
        <v>7000000</v>
      </c>
      <c r="N8" s="263">
        <f t="shared" si="0"/>
        <v>-7000000</v>
      </c>
      <c r="O8" s="263">
        <f t="shared" si="0"/>
        <v>7000000</v>
      </c>
      <c r="P8" s="265">
        <f t="shared" si="0"/>
        <v>1899868966</v>
      </c>
    </row>
    <row r="9" spans="1:17" s="161" customFormat="1" ht="21.75" customHeight="1" hidden="1">
      <c r="A9" s="201"/>
      <c r="B9" s="201"/>
      <c r="C9" s="231"/>
      <c r="D9" s="231"/>
      <c r="E9" s="231"/>
      <c r="F9" s="159" t="s">
        <v>107</v>
      </c>
      <c r="G9" s="266">
        <f>G13+G29+G44</f>
        <v>0</v>
      </c>
      <c r="H9" s="266">
        <f>H13+H29+H44</f>
        <v>117833674</v>
      </c>
      <c r="I9" s="266">
        <f>I13+I29+I44</f>
        <v>0</v>
      </c>
      <c r="J9" s="266">
        <f>J13+J29+J44</f>
        <v>79907960</v>
      </c>
      <c r="K9" s="267">
        <f>K13+K29+K44</f>
        <v>0</v>
      </c>
      <c r="L9" s="266">
        <f>L13+L29+L44</f>
        <v>37925714</v>
      </c>
      <c r="M9" s="266">
        <f>M13+M29+M44</f>
        <v>0</v>
      </c>
      <c r="N9" s="266">
        <f>N13+N29+N44</f>
        <v>0</v>
      </c>
      <c r="O9" s="266">
        <f>G9-I9-K9+M9</f>
        <v>0</v>
      </c>
      <c r="P9" s="268">
        <f>H9-J9-L9+N9</f>
        <v>0</v>
      </c>
      <c r="Q9" s="160"/>
    </row>
    <row r="10" spans="1:17" s="164" customFormat="1" ht="21.75" customHeight="1" hidden="1">
      <c r="A10" s="202"/>
      <c r="B10" s="202"/>
      <c r="C10" s="232"/>
      <c r="D10" s="232"/>
      <c r="E10" s="232"/>
      <c r="F10" s="162" t="s">
        <v>108</v>
      </c>
      <c r="G10" s="269">
        <f>G14+G30+G45</f>
        <v>27284637</v>
      </c>
      <c r="H10" s="269">
        <f>H14+H30+H45</f>
        <v>3634071810</v>
      </c>
      <c r="I10" s="269">
        <f>I14+I30+I45</f>
        <v>0</v>
      </c>
      <c r="J10" s="269">
        <f>J14+J30+J45</f>
        <v>405396066</v>
      </c>
      <c r="K10" s="270">
        <f>K14+K30+K45</f>
        <v>27284637</v>
      </c>
      <c r="L10" s="269">
        <f>L14+L30+L45</f>
        <v>1321806778</v>
      </c>
      <c r="M10" s="269">
        <f>M14+M30+M45</f>
        <v>7000000</v>
      </c>
      <c r="N10" s="269">
        <f>N14+N30+N45</f>
        <v>-7000000</v>
      </c>
      <c r="O10" s="269">
        <f>G10-I10-K10+M10</f>
        <v>7000000</v>
      </c>
      <c r="P10" s="271">
        <f>H10-J10-L10+N10</f>
        <v>1899868966</v>
      </c>
      <c r="Q10" s="163"/>
    </row>
    <row r="11" spans="1:16" s="150" customFormat="1" ht="23.25" customHeight="1">
      <c r="A11" s="165"/>
      <c r="B11" s="165">
        <v>1</v>
      </c>
      <c r="C11" s="233"/>
      <c r="D11" s="233"/>
      <c r="E11" s="233"/>
      <c r="F11" s="149" t="s">
        <v>35</v>
      </c>
      <c r="G11" s="272">
        <f>G15+G21</f>
        <v>0</v>
      </c>
      <c r="H11" s="272">
        <f>H15+H21</f>
        <v>1376403228</v>
      </c>
      <c r="I11" s="272">
        <f>I15+I21</f>
        <v>0</v>
      </c>
      <c r="J11" s="272">
        <f>J15+J21</f>
        <v>19548654</v>
      </c>
      <c r="K11" s="273">
        <f>K15+K21</f>
        <v>0</v>
      </c>
      <c r="L11" s="272">
        <f>L15+L21</f>
        <v>715179809</v>
      </c>
      <c r="M11" s="274">
        <f>M15+M21</f>
        <v>0</v>
      </c>
      <c r="N11" s="274">
        <f>N15+N21</f>
        <v>0</v>
      </c>
      <c r="O11" s="272">
        <f>O15+O21</f>
        <v>0</v>
      </c>
      <c r="P11" s="275">
        <f>P15+P21</f>
        <v>641674765</v>
      </c>
    </row>
    <row r="12" spans="1:16" s="168" customFormat="1" ht="21" customHeight="1" hidden="1">
      <c r="A12" s="166"/>
      <c r="B12" s="178"/>
      <c r="C12" s="179"/>
      <c r="D12" s="179"/>
      <c r="E12" s="179"/>
      <c r="F12" s="167" t="s">
        <v>109</v>
      </c>
      <c r="G12" s="276">
        <f aca="true" t="shared" si="1" ref="G12:P12">SUM(G13:G14)</f>
        <v>0</v>
      </c>
      <c r="H12" s="276">
        <f t="shared" si="1"/>
        <v>1376403228</v>
      </c>
      <c r="I12" s="276">
        <f t="shared" si="1"/>
        <v>0</v>
      </c>
      <c r="J12" s="276">
        <f t="shared" si="1"/>
        <v>19548654</v>
      </c>
      <c r="K12" s="277">
        <f t="shared" si="1"/>
        <v>0</v>
      </c>
      <c r="L12" s="276">
        <f t="shared" si="1"/>
        <v>715179809</v>
      </c>
      <c r="M12" s="276">
        <f t="shared" si="1"/>
        <v>0</v>
      </c>
      <c r="N12" s="276">
        <f t="shared" si="1"/>
        <v>0</v>
      </c>
      <c r="O12" s="276">
        <f t="shared" si="1"/>
        <v>0</v>
      </c>
      <c r="P12" s="278">
        <f t="shared" si="1"/>
        <v>641674765</v>
      </c>
    </row>
    <row r="13" spans="1:17" s="171" customFormat="1" ht="21.75" customHeight="1" hidden="1">
      <c r="A13" s="181"/>
      <c r="B13" s="181"/>
      <c r="C13" s="182"/>
      <c r="D13" s="182"/>
      <c r="E13" s="182"/>
      <c r="F13" s="169" t="s">
        <v>90</v>
      </c>
      <c r="G13" s="279">
        <f>G19+G25</f>
        <v>0</v>
      </c>
      <c r="H13" s="279">
        <f>H19+H25</f>
        <v>15196567</v>
      </c>
      <c r="I13" s="279">
        <f>I19+I25</f>
        <v>0</v>
      </c>
      <c r="J13" s="279">
        <f>J19+J25</f>
        <v>8051676</v>
      </c>
      <c r="K13" s="280">
        <f>K19+K25</f>
        <v>0</v>
      </c>
      <c r="L13" s="279">
        <f>L19+L25</f>
        <v>7144891</v>
      </c>
      <c r="M13" s="279">
        <f>M19+M25</f>
        <v>0</v>
      </c>
      <c r="N13" s="279">
        <f>N19+N25</f>
        <v>0</v>
      </c>
      <c r="O13" s="279">
        <f>G13-I13-K13+M13</f>
        <v>0</v>
      </c>
      <c r="P13" s="281">
        <f>H13-J13-L13+N13</f>
        <v>0</v>
      </c>
      <c r="Q13" s="170"/>
    </row>
    <row r="14" spans="1:17" s="174" customFormat="1" ht="21.75" customHeight="1" hidden="1">
      <c r="A14" s="184"/>
      <c r="B14" s="184"/>
      <c r="C14" s="185"/>
      <c r="D14" s="185"/>
      <c r="E14" s="185"/>
      <c r="F14" s="172" t="s">
        <v>95</v>
      </c>
      <c r="G14" s="282">
        <f>G20+G26</f>
        <v>0</v>
      </c>
      <c r="H14" s="282">
        <f>H20+H26</f>
        <v>1361206661</v>
      </c>
      <c r="I14" s="282">
        <f>I20+I26</f>
        <v>0</v>
      </c>
      <c r="J14" s="282">
        <f>J20+J26</f>
        <v>11496978</v>
      </c>
      <c r="K14" s="283">
        <f>K20+K26</f>
        <v>0</v>
      </c>
      <c r="L14" s="282">
        <f>L20+L26</f>
        <v>708034918</v>
      </c>
      <c r="M14" s="282">
        <f>M20+M26</f>
        <v>0</v>
      </c>
      <c r="N14" s="282">
        <f>N20+N26</f>
        <v>0</v>
      </c>
      <c r="O14" s="282">
        <f>G14-I14-K14+M14</f>
        <v>0</v>
      </c>
      <c r="P14" s="284">
        <f>H14-J14-L14+N14</f>
        <v>641674765</v>
      </c>
      <c r="Q14" s="173"/>
    </row>
    <row r="15" spans="1:16" s="88" customFormat="1" ht="23.25" customHeight="1">
      <c r="A15" s="203"/>
      <c r="B15" s="203"/>
      <c r="C15" s="234">
        <v>1</v>
      </c>
      <c r="D15" s="234"/>
      <c r="E15" s="234"/>
      <c r="F15" s="89" t="s">
        <v>110</v>
      </c>
      <c r="G15" s="285">
        <f aca="true" t="shared" si="2" ref="G15:P17">G16</f>
        <v>0</v>
      </c>
      <c r="H15" s="285">
        <f t="shared" si="2"/>
        <v>1360325174</v>
      </c>
      <c r="I15" s="285">
        <f t="shared" si="2"/>
        <v>0</v>
      </c>
      <c r="J15" s="285">
        <f t="shared" si="2"/>
        <v>16727962</v>
      </c>
      <c r="K15" s="286">
        <f t="shared" si="2"/>
        <v>0</v>
      </c>
      <c r="L15" s="285">
        <f t="shared" si="2"/>
        <v>707135212</v>
      </c>
      <c r="M15" s="287">
        <f t="shared" si="2"/>
        <v>0</v>
      </c>
      <c r="N15" s="287">
        <f t="shared" si="2"/>
        <v>0</v>
      </c>
      <c r="O15" s="285">
        <f t="shared" si="2"/>
        <v>0</v>
      </c>
      <c r="P15" s="288">
        <f t="shared" si="2"/>
        <v>636462000</v>
      </c>
    </row>
    <row r="16" spans="1:16" s="88" customFormat="1" ht="21.75" customHeight="1">
      <c r="A16" s="203"/>
      <c r="B16" s="203"/>
      <c r="C16" s="234"/>
      <c r="D16" s="234"/>
      <c r="E16" s="234"/>
      <c r="F16" s="211" t="s">
        <v>37</v>
      </c>
      <c r="G16" s="285">
        <f t="shared" si="2"/>
        <v>0</v>
      </c>
      <c r="H16" s="285">
        <f t="shared" si="2"/>
        <v>1360325174</v>
      </c>
      <c r="I16" s="285">
        <f t="shared" si="2"/>
        <v>0</v>
      </c>
      <c r="J16" s="285">
        <f t="shared" si="2"/>
        <v>16727962</v>
      </c>
      <c r="K16" s="286">
        <f t="shared" si="2"/>
        <v>0</v>
      </c>
      <c r="L16" s="285">
        <f t="shared" si="2"/>
        <v>707135212</v>
      </c>
      <c r="M16" s="287">
        <f t="shared" si="2"/>
        <v>0</v>
      </c>
      <c r="N16" s="287">
        <f t="shared" si="2"/>
        <v>0</v>
      </c>
      <c r="O16" s="285">
        <f t="shared" si="2"/>
        <v>0</v>
      </c>
      <c r="P16" s="288">
        <f t="shared" si="2"/>
        <v>636462000</v>
      </c>
    </row>
    <row r="17" spans="1:16" s="91" customFormat="1" ht="36" customHeight="1">
      <c r="A17" s="203"/>
      <c r="B17" s="203"/>
      <c r="C17" s="234"/>
      <c r="D17" s="234">
        <v>1</v>
      </c>
      <c r="E17" s="234"/>
      <c r="F17" s="318" t="s">
        <v>111</v>
      </c>
      <c r="G17" s="289">
        <f t="shared" si="2"/>
        <v>0</v>
      </c>
      <c r="H17" s="289">
        <f t="shared" si="2"/>
        <v>1360325174</v>
      </c>
      <c r="I17" s="289">
        <f t="shared" si="2"/>
        <v>0</v>
      </c>
      <c r="J17" s="289">
        <f t="shared" si="2"/>
        <v>16727962</v>
      </c>
      <c r="K17" s="290">
        <f t="shared" si="2"/>
        <v>0</v>
      </c>
      <c r="L17" s="289">
        <f t="shared" si="2"/>
        <v>707135212</v>
      </c>
      <c r="M17" s="291">
        <f t="shared" si="2"/>
        <v>0</v>
      </c>
      <c r="N17" s="291">
        <f t="shared" si="2"/>
        <v>0</v>
      </c>
      <c r="O17" s="289">
        <f t="shared" si="2"/>
        <v>0</v>
      </c>
      <c r="P17" s="292">
        <f t="shared" si="2"/>
        <v>636462000</v>
      </c>
    </row>
    <row r="18" spans="1:17" s="95" customFormat="1" ht="36" customHeight="1">
      <c r="A18" s="165"/>
      <c r="B18" s="165"/>
      <c r="C18" s="233"/>
      <c r="D18" s="233"/>
      <c r="E18" s="233">
        <v>1</v>
      </c>
      <c r="F18" s="319" t="s">
        <v>86</v>
      </c>
      <c r="G18" s="293">
        <f>G19+G20</f>
        <v>0</v>
      </c>
      <c r="H18" s="293">
        <f aca="true" t="shared" si="3" ref="H18:N18">H19+H20</f>
        <v>1360325174</v>
      </c>
      <c r="I18" s="293">
        <f t="shared" si="3"/>
        <v>0</v>
      </c>
      <c r="J18" s="293">
        <f t="shared" si="3"/>
        <v>16727962</v>
      </c>
      <c r="K18" s="294">
        <f t="shared" si="3"/>
        <v>0</v>
      </c>
      <c r="L18" s="293">
        <f t="shared" si="3"/>
        <v>707135212</v>
      </c>
      <c r="M18" s="295">
        <f t="shared" si="3"/>
        <v>0</v>
      </c>
      <c r="N18" s="295">
        <f t="shared" si="3"/>
        <v>0</v>
      </c>
      <c r="O18" s="293">
        <f aca="true" t="shared" si="4" ref="O18:P20">G18-I18-K18+M18</f>
        <v>0</v>
      </c>
      <c r="P18" s="296">
        <f t="shared" si="4"/>
        <v>636462000</v>
      </c>
      <c r="Q18" s="94" t="e">
        <f>#REF!</f>
        <v>#REF!</v>
      </c>
    </row>
    <row r="19" spans="1:17" s="177" customFormat="1" ht="21.75" customHeight="1" hidden="1">
      <c r="A19" s="187"/>
      <c r="B19" s="187"/>
      <c r="C19" s="188"/>
      <c r="D19" s="188"/>
      <c r="E19" s="188"/>
      <c r="F19" s="175" t="s">
        <v>96</v>
      </c>
      <c r="G19" s="297">
        <v>0</v>
      </c>
      <c r="H19" s="297">
        <v>13286567</v>
      </c>
      <c r="I19" s="297"/>
      <c r="J19" s="297">
        <v>6141676</v>
      </c>
      <c r="K19" s="298"/>
      <c r="L19" s="297">
        <v>7144891</v>
      </c>
      <c r="M19" s="297"/>
      <c r="N19" s="297">
        <f>-M19</f>
        <v>0</v>
      </c>
      <c r="O19" s="299">
        <f t="shared" si="4"/>
        <v>0</v>
      </c>
      <c r="P19" s="299">
        <f t="shared" si="4"/>
        <v>0</v>
      </c>
      <c r="Q19" s="176"/>
    </row>
    <row r="20" spans="1:17" s="99" customFormat="1" ht="21.75" customHeight="1" hidden="1">
      <c r="A20" s="152"/>
      <c r="B20" s="152"/>
      <c r="C20" s="153"/>
      <c r="D20" s="153"/>
      <c r="E20" s="153"/>
      <c r="F20" s="97" t="s">
        <v>95</v>
      </c>
      <c r="G20" s="300">
        <v>0</v>
      </c>
      <c r="H20" s="300">
        <v>1347038607</v>
      </c>
      <c r="I20" s="300"/>
      <c r="J20" s="300">
        <f>586286+10000000</f>
        <v>10586286</v>
      </c>
      <c r="K20" s="301"/>
      <c r="L20" s="300">
        <v>699990321</v>
      </c>
      <c r="M20" s="300"/>
      <c r="N20" s="300">
        <f>-M20</f>
        <v>0</v>
      </c>
      <c r="O20" s="302">
        <f t="shared" si="4"/>
        <v>0</v>
      </c>
      <c r="P20" s="302">
        <f t="shared" si="4"/>
        <v>636462000</v>
      </c>
      <c r="Q20" s="98"/>
    </row>
    <row r="21" spans="1:17" s="92" customFormat="1" ht="21.75" customHeight="1">
      <c r="A21" s="203"/>
      <c r="B21" s="203"/>
      <c r="C21" s="234">
        <v>4</v>
      </c>
      <c r="D21" s="234"/>
      <c r="E21" s="234"/>
      <c r="F21" s="89" t="s">
        <v>112</v>
      </c>
      <c r="G21" s="285">
        <f>G22</f>
        <v>0</v>
      </c>
      <c r="H21" s="285">
        <f>H22</f>
        <v>16078054</v>
      </c>
      <c r="I21" s="285">
        <f aca="true" t="shared" si="5" ref="I21:N21">I22</f>
        <v>0</v>
      </c>
      <c r="J21" s="285">
        <f t="shared" si="5"/>
        <v>2820692</v>
      </c>
      <c r="K21" s="286">
        <f t="shared" si="5"/>
        <v>0</v>
      </c>
      <c r="L21" s="285">
        <f t="shared" si="5"/>
        <v>8044597</v>
      </c>
      <c r="M21" s="287">
        <f t="shared" si="5"/>
        <v>0</v>
      </c>
      <c r="N21" s="287">
        <f t="shared" si="5"/>
        <v>0</v>
      </c>
      <c r="O21" s="285">
        <f>O22</f>
        <v>0</v>
      </c>
      <c r="P21" s="288">
        <f>P22</f>
        <v>5212765</v>
      </c>
      <c r="Q21" s="87" t="e">
        <f>Q22+Q24</f>
        <v>#REF!</v>
      </c>
    </row>
    <row r="22" spans="1:17" s="92" customFormat="1" ht="21.75" customHeight="1">
      <c r="A22" s="203"/>
      <c r="B22" s="203"/>
      <c r="C22" s="234"/>
      <c r="D22" s="234"/>
      <c r="E22" s="234"/>
      <c r="F22" s="211" t="s">
        <v>37</v>
      </c>
      <c r="G22" s="285">
        <f aca="true" t="shared" si="6" ref="G22:Q23">G23</f>
        <v>0</v>
      </c>
      <c r="H22" s="285">
        <f t="shared" si="6"/>
        <v>16078054</v>
      </c>
      <c r="I22" s="285">
        <f t="shared" si="6"/>
        <v>0</v>
      </c>
      <c r="J22" s="285">
        <f t="shared" si="6"/>
        <v>2820692</v>
      </c>
      <c r="K22" s="286">
        <f t="shared" si="6"/>
        <v>0</v>
      </c>
      <c r="L22" s="285">
        <f t="shared" si="6"/>
        <v>8044597</v>
      </c>
      <c r="M22" s="287">
        <f t="shared" si="6"/>
        <v>0</v>
      </c>
      <c r="N22" s="287">
        <f t="shared" si="6"/>
        <v>0</v>
      </c>
      <c r="O22" s="285">
        <f t="shared" si="6"/>
        <v>0</v>
      </c>
      <c r="P22" s="288">
        <f t="shared" si="6"/>
        <v>5212765</v>
      </c>
      <c r="Q22" s="87">
        <f t="shared" si="6"/>
        <v>10</v>
      </c>
    </row>
    <row r="23" spans="1:17" s="93" customFormat="1" ht="36" customHeight="1">
      <c r="A23" s="203"/>
      <c r="B23" s="203"/>
      <c r="C23" s="234"/>
      <c r="D23" s="234">
        <v>1</v>
      </c>
      <c r="E23" s="234"/>
      <c r="F23" s="318" t="s">
        <v>136</v>
      </c>
      <c r="G23" s="289">
        <f t="shared" si="6"/>
        <v>0</v>
      </c>
      <c r="H23" s="289">
        <f t="shared" si="6"/>
        <v>16078054</v>
      </c>
      <c r="I23" s="289">
        <f t="shared" si="6"/>
        <v>0</v>
      </c>
      <c r="J23" s="289">
        <f t="shared" si="6"/>
        <v>2820692</v>
      </c>
      <c r="K23" s="290">
        <f t="shared" si="6"/>
        <v>0</v>
      </c>
      <c r="L23" s="289">
        <f t="shared" si="6"/>
        <v>8044597</v>
      </c>
      <c r="M23" s="291">
        <f t="shared" si="6"/>
        <v>0</v>
      </c>
      <c r="N23" s="291">
        <f t="shared" si="6"/>
        <v>0</v>
      </c>
      <c r="O23" s="289">
        <f t="shared" si="6"/>
        <v>0</v>
      </c>
      <c r="P23" s="292">
        <f t="shared" si="6"/>
        <v>5212765</v>
      </c>
      <c r="Q23" s="90">
        <v>10</v>
      </c>
    </row>
    <row r="24" spans="1:17" s="96" customFormat="1" ht="36" customHeight="1">
      <c r="A24" s="165"/>
      <c r="B24" s="165"/>
      <c r="C24" s="233"/>
      <c r="D24" s="233"/>
      <c r="E24" s="233">
        <v>1</v>
      </c>
      <c r="F24" s="319" t="s">
        <v>135</v>
      </c>
      <c r="G24" s="293">
        <f aca="true" t="shared" si="7" ref="G24:N24">G25+G26</f>
        <v>0</v>
      </c>
      <c r="H24" s="293">
        <f t="shared" si="7"/>
        <v>16078054</v>
      </c>
      <c r="I24" s="293">
        <f t="shared" si="7"/>
        <v>0</v>
      </c>
      <c r="J24" s="293">
        <f t="shared" si="7"/>
        <v>2820692</v>
      </c>
      <c r="K24" s="294">
        <f t="shared" si="7"/>
        <v>0</v>
      </c>
      <c r="L24" s="293">
        <f t="shared" si="7"/>
        <v>8044597</v>
      </c>
      <c r="M24" s="295">
        <f t="shared" si="7"/>
        <v>0</v>
      </c>
      <c r="N24" s="295">
        <f t="shared" si="7"/>
        <v>0</v>
      </c>
      <c r="O24" s="293">
        <f aca="true" t="shared" si="8" ref="O24:P26">G24-I24-K24+M24</f>
        <v>0</v>
      </c>
      <c r="P24" s="296">
        <f t="shared" si="8"/>
        <v>5212765</v>
      </c>
      <c r="Q24" s="94" t="e">
        <f>#REF!</f>
        <v>#REF!</v>
      </c>
    </row>
    <row r="25" spans="1:17" s="177" customFormat="1" ht="21.75" customHeight="1" hidden="1">
      <c r="A25" s="187"/>
      <c r="B25" s="187"/>
      <c r="C25" s="188"/>
      <c r="D25" s="188"/>
      <c r="E25" s="188"/>
      <c r="F25" s="175" t="s">
        <v>96</v>
      </c>
      <c r="G25" s="297">
        <v>0</v>
      </c>
      <c r="H25" s="297">
        <v>1910000</v>
      </c>
      <c r="I25" s="297"/>
      <c r="J25" s="297">
        <v>1910000</v>
      </c>
      <c r="K25" s="298"/>
      <c r="L25" s="297">
        <v>0</v>
      </c>
      <c r="M25" s="297"/>
      <c r="N25" s="297">
        <f>-M25</f>
        <v>0</v>
      </c>
      <c r="O25" s="299">
        <f t="shared" si="8"/>
        <v>0</v>
      </c>
      <c r="P25" s="299">
        <f t="shared" si="8"/>
        <v>0</v>
      </c>
      <c r="Q25" s="176"/>
    </row>
    <row r="26" spans="1:17" s="99" customFormat="1" ht="21.75" customHeight="1" hidden="1">
      <c r="A26" s="152"/>
      <c r="B26" s="152"/>
      <c r="C26" s="153"/>
      <c r="D26" s="153"/>
      <c r="E26" s="153"/>
      <c r="F26" s="97" t="s">
        <v>95</v>
      </c>
      <c r="G26" s="300">
        <v>0</v>
      </c>
      <c r="H26" s="300">
        <v>14168054</v>
      </c>
      <c r="I26" s="300"/>
      <c r="J26" s="300">
        <v>910692</v>
      </c>
      <c r="K26" s="301"/>
      <c r="L26" s="300">
        <v>8044597</v>
      </c>
      <c r="M26" s="300"/>
      <c r="N26" s="300">
        <f>-M26</f>
        <v>0</v>
      </c>
      <c r="O26" s="302">
        <f t="shared" si="8"/>
        <v>0</v>
      </c>
      <c r="P26" s="302">
        <f t="shared" si="8"/>
        <v>5212765</v>
      </c>
      <c r="Q26" s="98"/>
    </row>
    <row r="27" spans="1:16" s="151" customFormat="1" ht="21.75" customHeight="1">
      <c r="A27" s="192"/>
      <c r="B27" s="233">
        <v>4</v>
      </c>
      <c r="C27" s="233"/>
      <c r="D27" s="233"/>
      <c r="E27" s="233"/>
      <c r="F27" s="149" t="s">
        <v>113</v>
      </c>
      <c r="G27" s="272">
        <f>G31+G36</f>
        <v>0</v>
      </c>
      <c r="H27" s="272">
        <f>H31+H36</f>
        <v>498021511</v>
      </c>
      <c r="I27" s="272">
        <f aca="true" t="shared" si="9" ref="I27:P27">I31+I36</f>
        <v>0</v>
      </c>
      <c r="J27" s="272">
        <f t="shared" si="9"/>
        <v>463842108</v>
      </c>
      <c r="K27" s="273">
        <f t="shared" si="9"/>
        <v>0</v>
      </c>
      <c r="L27" s="272">
        <f t="shared" si="9"/>
        <v>34179403</v>
      </c>
      <c r="M27" s="274">
        <f t="shared" si="9"/>
        <v>0</v>
      </c>
      <c r="N27" s="274">
        <f t="shared" si="9"/>
        <v>0</v>
      </c>
      <c r="O27" s="272">
        <f t="shared" si="9"/>
        <v>0</v>
      </c>
      <c r="P27" s="275">
        <f t="shared" si="9"/>
        <v>0</v>
      </c>
    </row>
    <row r="28" spans="1:16" s="168" customFormat="1" ht="21.75" customHeight="1" hidden="1">
      <c r="A28" s="166"/>
      <c r="B28" s="178"/>
      <c r="C28" s="179"/>
      <c r="D28" s="179"/>
      <c r="E28" s="179"/>
      <c r="F28" s="180" t="s">
        <v>97</v>
      </c>
      <c r="G28" s="303">
        <f>SUM(G29:G30)</f>
        <v>0</v>
      </c>
      <c r="H28" s="303">
        <f>SUM(H29:H30)</f>
        <v>498021511</v>
      </c>
      <c r="I28" s="303">
        <f aca="true" t="shared" si="10" ref="I28:P28">SUM(I29:I30)</f>
        <v>0</v>
      </c>
      <c r="J28" s="303">
        <f t="shared" si="10"/>
        <v>463842108</v>
      </c>
      <c r="K28" s="304">
        <f t="shared" si="10"/>
        <v>0</v>
      </c>
      <c r="L28" s="303">
        <f t="shared" si="10"/>
        <v>34179403</v>
      </c>
      <c r="M28" s="303">
        <f t="shared" si="10"/>
        <v>0</v>
      </c>
      <c r="N28" s="303">
        <f t="shared" si="10"/>
        <v>0</v>
      </c>
      <c r="O28" s="303">
        <f t="shared" si="10"/>
        <v>0</v>
      </c>
      <c r="P28" s="305">
        <f t="shared" si="10"/>
        <v>0</v>
      </c>
    </row>
    <row r="29" spans="1:17" s="171" customFormat="1" ht="21.75" customHeight="1" hidden="1">
      <c r="A29" s="181"/>
      <c r="B29" s="181"/>
      <c r="C29" s="182"/>
      <c r="D29" s="182"/>
      <c r="E29" s="182"/>
      <c r="F29" s="169" t="s">
        <v>96</v>
      </c>
      <c r="G29" s="306">
        <f>G34+G40</f>
        <v>0</v>
      </c>
      <c r="H29" s="306">
        <f aca="true" t="shared" si="11" ref="H29:N29">H34+H40</f>
        <v>102637107</v>
      </c>
      <c r="I29" s="306">
        <f t="shared" si="11"/>
        <v>0</v>
      </c>
      <c r="J29" s="306">
        <f t="shared" si="11"/>
        <v>71856284</v>
      </c>
      <c r="K29" s="307">
        <f t="shared" si="11"/>
        <v>0</v>
      </c>
      <c r="L29" s="306">
        <f t="shared" si="11"/>
        <v>30780823</v>
      </c>
      <c r="M29" s="306">
        <f t="shared" si="11"/>
        <v>0</v>
      </c>
      <c r="N29" s="306">
        <f t="shared" si="11"/>
        <v>0</v>
      </c>
      <c r="O29" s="306">
        <f>G29-I29-K29+M29</f>
        <v>0</v>
      </c>
      <c r="P29" s="308">
        <f>H29-J29-L29+N29</f>
        <v>0</v>
      </c>
      <c r="Q29" s="183"/>
    </row>
    <row r="30" spans="1:17" s="174" customFormat="1" ht="0.75" customHeight="1">
      <c r="A30" s="184"/>
      <c r="B30" s="184"/>
      <c r="C30" s="185"/>
      <c r="D30" s="185"/>
      <c r="E30" s="185"/>
      <c r="F30" s="172" t="s">
        <v>95</v>
      </c>
      <c r="G30" s="309">
        <f>G35+G41</f>
        <v>0</v>
      </c>
      <c r="H30" s="309">
        <f aca="true" t="shared" si="12" ref="H30:N30">H35+H41</f>
        <v>395384404</v>
      </c>
      <c r="I30" s="309">
        <f t="shared" si="12"/>
        <v>0</v>
      </c>
      <c r="J30" s="309">
        <f t="shared" si="12"/>
        <v>391985824</v>
      </c>
      <c r="K30" s="310">
        <f t="shared" si="12"/>
        <v>0</v>
      </c>
      <c r="L30" s="309">
        <f t="shared" si="12"/>
        <v>3398580</v>
      </c>
      <c r="M30" s="309">
        <f t="shared" si="12"/>
        <v>0</v>
      </c>
      <c r="N30" s="309">
        <f t="shared" si="12"/>
        <v>0</v>
      </c>
      <c r="O30" s="309">
        <f>G30-I30-K30+M30</f>
        <v>0</v>
      </c>
      <c r="P30" s="311">
        <f>H30-J30-L30+N30</f>
        <v>0</v>
      </c>
      <c r="Q30" s="186"/>
    </row>
    <row r="31" spans="1:16" s="92" customFormat="1" ht="21.75" customHeight="1">
      <c r="A31" s="193"/>
      <c r="B31" s="234"/>
      <c r="C31" s="234">
        <v>1</v>
      </c>
      <c r="D31" s="234"/>
      <c r="E31" s="234"/>
      <c r="F31" s="89" t="s">
        <v>114</v>
      </c>
      <c r="G31" s="285">
        <f aca="true" t="shared" si="13" ref="G31:P32">G32</f>
        <v>0</v>
      </c>
      <c r="H31" s="285">
        <f t="shared" si="13"/>
        <v>494622931</v>
      </c>
      <c r="I31" s="285">
        <f t="shared" si="13"/>
        <v>0</v>
      </c>
      <c r="J31" s="285">
        <f t="shared" si="13"/>
        <v>463842108</v>
      </c>
      <c r="K31" s="286">
        <f t="shared" si="13"/>
        <v>0</v>
      </c>
      <c r="L31" s="285">
        <f t="shared" si="13"/>
        <v>30780823</v>
      </c>
      <c r="M31" s="287">
        <f t="shared" si="13"/>
        <v>0</v>
      </c>
      <c r="N31" s="287">
        <f t="shared" si="13"/>
        <v>0</v>
      </c>
      <c r="O31" s="285">
        <f t="shared" si="13"/>
        <v>0</v>
      </c>
      <c r="P31" s="288">
        <f t="shared" si="13"/>
        <v>0</v>
      </c>
    </row>
    <row r="32" spans="1:16" s="92" customFormat="1" ht="21.75" customHeight="1">
      <c r="A32" s="193"/>
      <c r="B32" s="234"/>
      <c r="C32" s="234"/>
      <c r="D32" s="234"/>
      <c r="E32" s="234"/>
      <c r="F32" s="211" t="s">
        <v>42</v>
      </c>
      <c r="G32" s="285">
        <f t="shared" si="13"/>
        <v>0</v>
      </c>
      <c r="H32" s="285">
        <f t="shared" si="13"/>
        <v>494622931</v>
      </c>
      <c r="I32" s="285">
        <f t="shared" si="13"/>
        <v>0</v>
      </c>
      <c r="J32" s="285">
        <f t="shared" si="13"/>
        <v>463842108</v>
      </c>
      <c r="K32" s="286">
        <f t="shared" si="13"/>
        <v>0</v>
      </c>
      <c r="L32" s="285">
        <f t="shared" si="13"/>
        <v>30780823</v>
      </c>
      <c r="M32" s="287">
        <f t="shared" si="13"/>
        <v>0</v>
      </c>
      <c r="N32" s="287">
        <f t="shared" si="13"/>
        <v>0</v>
      </c>
      <c r="O32" s="285">
        <f t="shared" si="13"/>
        <v>0</v>
      </c>
      <c r="P32" s="288">
        <f t="shared" si="13"/>
        <v>0</v>
      </c>
    </row>
    <row r="33" spans="1:17" s="195" customFormat="1" ht="36" customHeight="1">
      <c r="A33" s="235"/>
      <c r="B33" s="233"/>
      <c r="C33" s="233"/>
      <c r="D33" s="233">
        <v>1</v>
      </c>
      <c r="E33" s="233"/>
      <c r="F33" s="318" t="s">
        <v>137</v>
      </c>
      <c r="G33" s="293">
        <f aca="true" t="shared" si="14" ref="G33:N33">G34+G35</f>
        <v>0</v>
      </c>
      <c r="H33" s="293">
        <f t="shared" si="14"/>
        <v>494622931</v>
      </c>
      <c r="I33" s="293">
        <f t="shared" si="14"/>
        <v>0</v>
      </c>
      <c r="J33" s="293">
        <f t="shared" si="14"/>
        <v>463842108</v>
      </c>
      <c r="K33" s="294">
        <f t="shared" si="14"/>
        <v>0</v>
      </c>
      <c r="L33" s="293">
        <f t="shared" si="14"/>
        <v>30780823</v>
      </c>
      <c r="M33" s="295">
        <f t="shared" si="14"/>
        <v>0</v>
      </c>
      <c r="N33" s="295">
        <f t="shared" si="14"/>
        <v>0</v>
      </c>
      <c r="O33" s="293">
        <v>0</v>
      </c>
      <c r="P33" s="296">
        <f>H33-J33-L33+N33</f>
        <v>0</v>
      </c>
      <c r="Q33" s="94">
        <v>0</v>
      </c>
    </row>
    <row r="34" spans="1:17" s="196" customFormat="1" ht="21.75" customHeight="1" hidden="1">
      <c r="A34" s="187"/>
      <c r="B34" s="187"/>
      <c r="C34" s="188"/>
      <c r="D34" s="188"/>
      <c r="E34" s="188"/>
      <c r="F34" s="175" t="s">
        <v>96</v>
      </c>
      <c r="G34" s="312">
        <v>0</v>
      </c>
      <c r="H34" s="312">
        <v>102637107</v>
      </c>
      <c r="I34" s="312"/>
      <c r="J34" s="312">
        <v>71856284</v>
      </c>
      <c r="K34" s="313"/>
      <c r="L34" s="312">
        <v>30780823</v>
      </c>
      <c r="M34" s="312"/>
      <c r="N34" s="312">
        <f>-M34</f>
        <v>0</v>
      </c>
      <c r="O34" s="314">
        <f>G34-I34-K34+M34</f>
        <v>0</v>
      </c>
      <c r="P34" s="314">
        <f>H34-J34-L34+N34</f>
        <v>0</v>
      </c>
      <c r="Q34" s="190"/>
    </row>
    <row r="35" spans="1:17" s="197" customFormat="1" ht="21.75" customHeight="1" hidden="1">
      <c r="A35" s="152"/>
      <c r="B35" s="152"/>
      <c r="C35" s="153"/>
      <c r="D35" s="153"/>
      <c r="E35" s="153"/>
      <c r="F35" s="97" t="s">
        <v>95</v>
      </c>
      <c r="G35" s="315">
        <v>0</v>
      </c>
      <c r="H35" s="315">
        <v>391985824</v>
      </c>
      <c r="I35" s="315"/>
      <c r="J35" s="315">
        <v>391985824</v>
      </c>
      <c r="K35" s="316"/>
      <c r="L35" s="315">
        <v>0</v>
      </c>
      <c r="M35" s="315"/>
      <c r="N35" s="315">
        <f>-M35</f>
        <v>0</v>
      </c>
      <c r="O35" s="317">
        <f>G35-I35-K35+M35</f>
        <v>0</v>
      </c>
      <c r="P35" s="317">
        <f>H35-J35-L35+N35</f>
        <v>0</v>
      </c>
      <c r="Q35" s="155"/>
    </row>
    <row r="36" spans="1:16" s="198" customFormat="1" ht="21.75" customHeight="1">
      <c r="A36" s="194"/>
      <c r="B36" s="234"/>
      <c r="C36" s="234">
        <v>2</v>
      </c>
      <c r="D36" s="234"/>
      <c r="E36" s="234"/>
      <c r="F36" s="89" t="s">
        <v>115</v>
      </c>
      <c r="G36" s="285">
        <f aca="true" t="shared" si="15" ref="G36:P38">G37</f>
        <v>0</v>
      </c>
      <c r="H36" s="285">
        <f t="shared" si="15"/>
        <v>3398580</v>
      </c>
      <c r="I36" s="285">
        <f t="shared" si="15"/>
        <v>0</v>
      </c>
      <c r="J36" s="285">
        <f t="shared" si="15"/>
        <v>0</v>
      </c>
      <c r="K36" s="286">
        <f t="shared" si="15"/>
        <v>0</v>
      </c>
      <c r="L36" s="285">
        <f t="shared" si="15"/>
        <v>3398580</v>
      </c>
      <c r="M36" s="287">
        <f t="shared" si="15"/>
        <v>0</v>
      </c>
      <c r="N36" s="287">
        <f t="shared" si="15"/>
        <v>0</v>
      </c>
      <c r="O36" s="285">
        <f t="shared" si="15"/>
        <v>0</v>
      </c>
      <c r="P36" s="288">
        <f t="shared" si="15"/>
        <v>0</v>
      </c>
    </row>
    <row r="37" spans="1:16" s="92" customFormat="1" ht="21.75" customHeight="1">
      <c r="A37" s="193"/>
      <c r="B37" s="234"/>
      <c r="C37" s="234"/>
      <c r="D37" s="234"/>
      <c r="E37" s="234"/>
      <c r="F37" s="211" t="s">
        <v>116</v>
      </c>
      <c r="G37" s="285">
        <f t="shared" si="15"/>
        <v>0</v>
      </c>
      <c r="H37" s="285">
        <f t="shared" si="15"/>
        <v>3398580</v>
      </c>
      <c r="I37" s="285">
        <f t="shared" si="15"/>
        <v>0</v>
      </c>
      <c r="J37" s="285">
        <f t="shared" si="15"/>
        <v>0</v>
      </c>
      <c r="K37" s="286">
        <f t="shared" si="15"/>
        <v>0</v>
      </c>
      <c r="L37" s="285">
        <f t="shared" si="15"/>
        <v>3398580</v>
      </c>
      <c r="M37" s="287">
        <f t="shared" si="15"/>
        <v>0</v>
      </c>
      <c r="N37" s="287">
        <f t="shared" si="15"/>
        <v>0</v>
      </c>
      <c r="O37" s="285">
        <f t="shared" si="15"/>
        <v>0</v>
      </c>
      <c r="P37" s="288">
        <f t="shared" si="15"/>
        <v>0</v>
      </c>
    </row>
    <row r="38" spans="1:16" s="93" customFormat="1" ht="21.75" customHeight="1">
      <c r="A38" s="193"/>
      <c r="B38" s="234"/>
      <c r="C38" s="234"/>
      <c r="D38" s="234">
        <v>1</v>
      </c>
      <c r="E38" s="234"/>
      <c r="F38" s="318" t="s">
        <v>54</v>
      </c>
      <c r="G38" s="289">
        <f t="shared" si="15"/>
        <v>0</v>
      </c>
      <c r="H38" s="289">
        <f t="shared" si="15"/>
        <v>3398580</v>
      </c>
      <c r="I38" s="289">
        <f t="shared" si="15"/>
        <v>0</v>
      </c>
      <c r="J38" s="289">
        <f t="shared" si="15"/>
        <v>0</v>
      </c>
      <c r="K38" s="290">
        <f t="shared" si="15"/>
        <v>0</v>
      </c>
      <c r="L38" s="289">
        <f t="shared" si="15"/>
        <v>3398580</v>
      </c>
      <c r="M38" s="291">
        <f t="shared" si="15"/>
        <v>0</v>
      </c>
      <c r="N38" s="291">
        <f t="shared" si="15"/>
        <v>0</v>
      </c>
      <c r="O38" s="289">
        <f t="shared" si="15"/>
        <v>0</v>
      </c>
      <c r="P38" s="292">
        <f t="shared" si="15"/>
        <v>0</v>
      </c>
    </row>
    <row r="39" spans="1:16" s="96" customFormat="1" ht="21.75" customHeight="1">
      <c r="A39" s="192"/>
      <c r="B39" s="233"/>
      <c r="C39" s="233"/>
      <c r="D39" s="233"/>
      <c r="E39" s="233">
        <v>1</v>
      </c>
      <c r="F39" s="319" t="s">
        <v>55</v>
      </c>
      <c r="G39" s="293">
        <f aca="true" t="shared" si="16" ref="G39:N39">G40+G41</f>
        <v>0</v>
      </c>
      <c r="H39" s="293">
        <f t="shared" si="16"/>
        <v>3398580</v>
      </c>
      <c r="I39" s="293">
        <f t="shared" si="16"/>
        <v>0</v>
      </c>
      <c r="J39" s="293">
        <f t="shared" si="16"/>
        <v>0</v>
      </c>
      <c r="K39" s="294">
        <f t="shared" si="16"/>
        <v>0</v>
      </c>
      <c r="L39" s="293">
        <f t="shared" si="16"/>
        <v>3398580</v>
      </c>
      <c r="M39" s="295">
        <f t="shared" si="16"/>
        <v>0</v>
      </c>
      <c r="N39" s="295">
        <f t="shared" si="16"/>
        <v>0</v>
      </c>
      <c r="O39" s="293">
        <f aca="true" t="shared" si="17" ref="O39:P41">G39-I39-K39+M39</f>
        <v>0</v>
      </c>
      <c r="P39" s="296">
        <f t="shared" si="17"/>
        <v>0</v>
      </c>
    </row>
    <row r="40" spans="1:17" s="177" customFormat="1" ht="21.75" customHeight="1" hidden="1">
      <c r="A40" s="187"/>
      <c r="B40" s="187"/>
      <c r="C40" s="188"/>
      <c r="D40" s="188"/>
      <c r="E40" s="188"/>
      <c r="F40" s="175" t="s">
        <v>96</v>
      </c>
      <c r="G40" s="312">
        <v>0</v>
      </c>
      <c r="H40" s="312">
        <v>0</v>
      </c>
      <c r="I40" s="312"/>
      <c r="J40" s="312"/>
      <c r="K40" s="313"/>
      <c r="L40" s="312"/>
      <c r="M40" s="312"/>
      <c r="N40" s="312">
        <f>-M40</f>
        <v>0</v>
      </c>
      <c r="O40" s="314">
        <f t="shared" si="17"/>
        <v>0</v>
      </c>
      <c r="P40" s="314">
        <f t="shared" si="17"/>
        <v>0</v>
      </c>
      <c r="Q40" s="190"/>
    </row>
    <row r="41" spans="1:17" s="99" customFormat="1" ht="21.75" customHeight="1" hidden="1">
      <c r="A41" s="152"/>
      <c r="B41" s="152"/>
      <c r="C41" s="153"/>
      <c r="D41" s="153"/>
      <c r="E41" s="153"/>
      <c r="F41" s="97" t="s">
        <v>95</v>
      </c>
      <c r="G41" s="315">
        <v>0</v>
      </c>
      <c r="H41" s="315">
        <v>3398580</v>
      </c>
      <c r="I41" s="315"/>
      <c r="J41" s="315"/>
      <c r="K41" s="316"/>
      <c r="L41" s="315">
        <v>3398580</v>
      </c>
      <c r="M41" s="315"/>
      <c r="N41" s="315">
        <f>-M41</f>
        <v>0</v>
      </c>
      <c r="O41" s="317">
        <f t="shared" si="17"/>
        <v>0</v>
      </c>
      <c r="P41" s="317">
        <f t="shared" si="17"/>
        <v>0</v>
      </c>
      <c r="Q41" s="155"/>
    </row>
    <row r="42" spans="1:16" s="151" customFormat="1" ht="21.75" customHeight="1">
      <c r="A42" s="192"/>
      <c r="B42" s="233">
        <v>5</v>
      </c>
      <c r="C42" s="233"/>
      <c r="D42" s="233"/>
      <c r="E42" s="233"/>
      <c r="F42" s="149" t="s">
        <v>56</v>
      </c>
      <c r="G42" s="272">
        <f>G46</f>
        <v>27284637</v>
      </c>
      <c r="H42" s="272">
        <f>H46</f>
        <v>1877480745</v>
      </c>
      <c r="I42" s="272">
        <f>I46</f>
        <v>0</v>
      </c>
      <c r="J42" s="272">
        <f>J46</f>
        <v>1913264</v>
      </c>
      <c r="K42" s="273">
        <f>K46</f>
        <v>27284637</v>
      </c>
      <c r="L42" s="272">
        <f>L46</f>
        <v>610373280</v>
      </c>
      <c r="M42" s="274">
        <f>M46</f>
        <v>7000000</v>
      </c>
      <c r="N42" s="274">
        <f>N46</f>
        <v>-7000000</v>
      </c>
      <c r="O42" s="272">
        <f>O46</f>
        <v>7000000</v>
      </c>
      <c r="P42" s="275">
        <f>P46</f>
        <v>1258194201</v>
      </c>
    </row>
    <row r="43" spans="1:16" s="168" customFormat="1" ht="21.75" customHeight="1" hidden="1">
      <c r="A43" s="166"/>
      <c r="B43" s="178"/>
      <c r="C43" s="179"/>
      <c r="D43" s="179"/>
      <c r="E43" s="179"/>
      <c r="F43" s="180" t="s">
        <v>97</v>
      </c>
      <c r="G43" s="303">
        <f aca="true" t="shared" si="18" ref="G43:P43">SUM(G44:G45)</f>
        <v>27284637</v>
      </c>
      <c r="H43" s="303">
        <f t="shared" si="18"/>
        <v>1877480745</v>
      </c>
      <c r="I43" s="303">
        <f t="shared" si="18"/>
        <v>0</v>
      </c>
      <c r="J43" s="303">
        <f t="shared" si="18"/>
        <v>1913264</v>
      </c>
      <c r="K43" s="304">
        <f t="shared" si="18"/>
        <v>27284637</v>
      </c>
      <c r="L43" s="303">
        <f t="shared" si="18"/>
        <v>610373280</v>
      </c>
      <c r="M43" s="303">
        <f t="shared" si="18"/>
        <v>7000000</v>
      </c>
      <c r="N43" s="303">
        <f t="shared" si="18"/>
        <v>-7000000</v>
      </c>
      <c r="O43" s="303">
        <f t="shared" si="18"/>
        <v>7000000</v>
      </c>
      <c r="P43" s="305">
        <f t="shared" si="18"/>
        <v>1258194201</v>
      </c>
    </row>
    <row r="44" spans="1:17" s="171" customFormat="1" ht="21.75" customHeight="1" hidden="1">
      <c r="A44" s="181"/>
      <c r="B44" s="181"/>
      <c r="C44" s="182"/>
      <c r="D44" s="182"/>
      <c r="E44" s="182"/>
      <c r="F44" s="169" t="s">
        <v>96</v>
      </c>
      <c r="G44" s="306">
        <f>G50+G54+G58+G61+G64</f>
        <v>0</v>
      </c>
      <c r="H44" s="306">
        <f>H50+H54+H58+H61+H64</f>
        <v>0</v>
      </c>
      <c r="I44" s="306">
        <f>I50+I54+I58+I61+I64</f>
        <v>0</v>
      </c>
      <c r="J44" s="306">
        <f>J50+J54+J58+J61+J64</f>
        <v>0</v>
      </c>
      <c r="K44" s="307">
        <f>K50+K54+K58+K61+K64</f>
        <v>0</v>
      </c>
      <c r="L44" s="306">
        <f>L50+L54+L58+L61+L64</f>
        <v>0</v>
      </c>
      <c r="M44" s="306">
        <f>M50+M54+M58+M61+M64</f>
        <v>0</v>
      </c>
      <c r="N44" s="306">
        <f>N50+N54+N58+N61+N64</f>
        <v>0</v>
      </c>
      <c r="O44" s="306">
        <f>G44-I44-K44+M44</f>
        <v>0</v>
      </c>
      <c r="P44" s="308">
        <f>H44-J44-L44+N44</f>
        <v>0</v>
      </c>
      <c r="Q44" s="183"/>
    </row>
    <row r="45" spans="1:17" s="174" customFormat="1" ht="21.75" customHeight="1" hidden="1">
      <c r="A45" s="184"/>
      <c r="B45" s="184"/>
      <c r="C45" s="185"/>
      <c r="D45" s="185"/>
      <c r="E45" s="185"/>
      <c r="F45" s="172" t="s">
        <v>95</v>
      </c>
      <c r="G45" s="309">
        <f>G51+G55+G59+G62+G65</f>
        <v>27284637</v>
      </c>
      <c r="H45" s="309">
        <f>H51+H55+H59+H62+H65</f>
        <v>1877480745</v>
      </c>
      <c r="I45" s="309">
        <f>I51+I55+I59+I62+I65</f>
        <v>0</v>
      </c>
      <c r="J45" s="309">
        <f>J51+J55+J59+J62+J65</f>
        <v>1913264</v>
      </c>
      <c r="K45" s="310">
        <f>K51+K55+K59+K62+K65</f>
        <v>27284637</v>
      </c>
      <c r="L45" s="309">
        <f>L51+L55+L59+L62+L65</f>
        <v>610373280</v>
      </c>
      <c r="M45" s="309">
        <f>M51+M55+M59+M62+M65</f>
        <v>7000000</v>
      </c>
      <c r="N45" s="309">
        <f>N51+N55+N59+N62+N65</f>
        <v>-7000000</v>
      </c>
      <c r="O45" s="309">
        <f>G45-I45-K45+M45</f>
        <v>7000000</v>
      </c>
      <c r="P45" s="311">
        <f>H45-J45-L45+N45</f>
        <v>1258194201</v>
      </c>
      <c r="Q45" s="186"/>
    </row>
    <row r="46" spans="1:16" s="92" customFormat="1" ht="22.5" customHeight="1">
      <c r="A46" s="193"/>
      <c r="B46" s="234"/>
      <c r="C46" s="234">
        <v>1</v>
      </c>
      <c r="D46" s="234"/>
      <c r="E46" s="234"/>
      <c r="F46" s="89" t="s">
        <v>117</v>
      </c>
      <c r="G46" s="285">
        <f aca="true" t="shared" si="19" ref="G46:P46">G47</f>
        <v>27284637</v>
      </c>
      <c r="H46" s="285">
        <f t="shared" si="19"/>
        <v>1877480745</v>
      </c>
      <c r="I46" s="285">
        <f t="shared" si="19"/>
        <v>0</v>
      </c>
      <c r="J46" s="285">
        <f t="shared" si="19"/>
        <v>1913264</v>
      </c>
      <c r="K46" s="286">
        <f t="shared" si="19"/>
        <v>27284637</v>
      </c>
      <c r="L46" s="285">
        <f t="shared" si="19"/>
        <v>610373280</v>
      </c>
      <c r="M46" s="287">
        <f t="shared" si="19"/>
        <v>7000000</v>
      </c>
      <c r="N46" s="287">
        <f t="shared" si="19"/>
        <v>-7000000</v>
      </c>
      <c r="O46" s="285">
        <f t="shared" si="19"/>
        <v>7000000</v>
      </c>
      <c r="P46" s="288">
        <f t="shared" si="19"/>
        <v>1258194201</v>
      </c>
    </row>
    <row r="47" spans="1:16" s="92" customFormat="1" ht="22.5" customHeight="1">
      <c r="A47" s="193"/>
      <c r="B47" s="234"/>
      <c r="C47" s="234"/>
      <c r="D47" s="234"/>
      <c r="E47" s="234"/>
      <c r="F47" s="211" t="s">
        <v>42</v>
      </c>
      <c r="G47" s="285">
        <f>G48+G52+G56</f>
        <v>27284637</v>
      </c>
      <c r="H47" s="285">
        <f aca="true" t="shared" si="20" ref="H47:P47">H48+H52+H56</f>
        <v>1877480745</v>
      </c>
      <c r="I47" s="285">
        <f t="shared" si="20"/>
        <v>0</v>
      </c>
      <c r="J47" s="285">
        <f t="shared" si="20"/>
        <v>1913264</v>
      </c>
      <c r="K47" s="286">
        <f t="shared" si="20"/>
        <v>27284637</v>
      </c>
      <c r="L47" s="285">
        <f>L48+L52+L56</f>
        <v>610373280</v>
      </c>
      <c r="M47" s="287">
        <f t="shared" si="20"/>
        <v>7000000</v>
      </c>
      <c r="N47" s="287">
        <f t="shared" si="20"/>
        <v>-7000000</v>
      </c>
      <c r="O47" s="285">
        <f t="shared" si="20"/>
        <v>7000000</v>
      </c>
      <c r="P47" s="288">
        <f t="shared" si="20"/>
        <v>1258194201</v>
      </c>
    </row>
    <row r="48" spans="1:16" s="93" customFormat="1" ht="36" customHeight="1">
      <c r="A48" s="193"/>
      <c r="B48" s="234"/>
      <c r="C48" s="234"/>
      <c r="D48" s="234">
        <v>1</v>
      </c>
      <c r="E48" s="234"/>
      <c r="F48" s="318" t="s">
        <v>138</v>
      </c>
      <c r="G48" s="289">
        <f aca="true" t="shared" si="21" ref="G48:P48">G49</f>
        <v>0</v>
      </c>
      <c r="H48" s="289">
        <f t="shared" si="21"/>
        <v>4469000</v>
      </c>
      <c r="I48" s="289">
        <f t="shared" si="21"/>
        <v>0</v>
      </c>
      <c r="J48" s="289">
        <f t="shared" si="21"/>
        <v>0</v>
      </c>
      <c r="K48" s="290">
        <f t="shared" si="21"/>
        <v>0</v>
      </c>
      <c r="L48" s="289">
        <f t="shared" si="21"/>
        <v>4469000</v>
      </c>
      <c r="M48" s="291">
        <f t="shared" si="21"/>
        <v>0</v>
      </c>
      <c r="N48" s="291">
        <f t="shared" si="21"/>
        <v>0</v>
      </c>
      <c r="O48" s="289">
        <f t="shared" si="21"/>
        <v>0</v>
      </c>
      <c r="P48" s="292">
        <f t="shared" si="21"/>
        <v>0</v>
      </c>
    </row>
    <row r="49" spans="1:16" s="96" customFormat="1" ht="22.5" customHeight="1">
      <c r="A49" s="192"/>
      <c r="B49" s="233"/>
      <c r="C49" s="233"/>
      <c r="D49" s="233"/>
      <c r="E49" s="233">
        <v>1</v>
      </c>
      <c r="F49" s="319" t="s">
        <v>139</v>
      </c>
      <c r="G49" s="293">
        <f aca="true" t="shared" si="22" ref="G49:N49">G50+G51</f>
        <v>0</v>
      </c>
      <c r="H49" s="293">
        <f t="shared" si="22"/>
        <v>4469000</v>
      </c>
      <c r="I49" s="293">
        <f t="shared" si="22"/>
        <v>0</v>
      </c>
      <c r="J49" s="293">
        <f t="shared" si="22"/>
        <v>0</v>
      </c>
      <c r="K49" s="294">
        <f t="shared" si="22"/>
        <v>0</v>
      </c>
      <c r="L49" s="293">
        <f t="shared" si="22"/>
        <v>4469000</v>
      </c>
      <c r="M49" s="295">
        <f t="shared" si="22"/>
        <v>0</v>
      </c>
      <c r="N49" s="295">
        <f t="shared" si="22"/>
        <v>0</v>
      </c>
      <c r="O49" s="293">
        <f aca="true" t="shared" si="23" ref="O49:P51">G49-I49-K49+M49</f>
        <v>0</v>
      </c>
      <c r="P49" s="296">
        <f t="shared" si="23"/>
        <v>0</v>
      </c>
    </row>
    <row r="50" spans="1:17" s="177" customFormat="1" ht="21.75" customHeight="1" hidden="1">
      <c r="A50" s="187"/>
      <c r="B50" s="187"/>
      <c r="C50" s="188"/>
      <c r="D50" s="188"/>
      <c r="E50" s="188"/>
      <c r="F50" s="175" t="s">
        <v>96</v>
      </c>
      <c r="G50" s="312">
        <v>0</v>
      </c>
      <c r="H50" s="312">
        <v>0</v>
      </c>
      <c r="I50" s="312"/>
      <c r="J50" s="312"/>
      <c r="K50" s="313"/>
      <c r="L50" s="312"/>
      <c r="M50" s="312"/>
      <c r="N50" s="312">
        <f>-M50</f>
        <v>0</v>
      </c>
      <c r="O50" s="314">
        <f t="shared" si="23"/>
        <v>0</v>
      </c>
      <c r="P50" s="314">
        <f t="shared" si="23"/>
        <v>0</v>
      </c>
      <c r="Q50" s="190"/>
    </row>
    <row r="51" spans="1:17" s="99" customFormat="1" ht="21.75" customHeight="1" hidden="1">
      <c r="A51" s="152"/>
      <c r="B51" s="152"/>
      <c r="C51" s="153"/>
      <c r="D51" s="153"/>
      <c r="E51" s="153"/>
      <c r="F51" s="97" t="s">
        <v>95</v>
      </c>
      <c r="G51" s="315">
        <v>0</v>
      </c>
      <c r="H51" s="315">
        <v>4469000</v>
      </c>
      <c r="I51" s="315"/>
      <c r="J51" s="315"/>
      <c r="K51" s="316"/>
      <c r="L51" s="315">
        <v>4469000</v>
      </c>
      <c r="M51" s="315"/>
      <c r="N51" s="315">
        <f>-M51</f>
        <v>0</v>
      </c>
      <c r="O51" s="317">
        <f t="shared" si="23"/>
        <v>0</v>
      </c>
      <c r="P51" s="317">
        <f t="shared" si="23"/>
        <v>0</v>
      </c>
      <c r="Q51" s="155"/>
    </row>
    <row r="52" spans="1:16" s="93" customFormat="1" ht="36" customHeight="1" thickBot="1">
      <c r="A52" s="323"/>
      <c r="B52" s="324"/>
      <c r="C52" s="324"/>
      <c r="D52" s="324">
        <v>2</v>
      </c>
      <c r="E52" s="324"/>
      <c r="F52" s="322" t="s">
        <v>60</v>
      </c>
      <c r="G52" s="325">
        <f aca="true" t="shared" si="24" ref="G52:P52">G53</f>
        <v>0</v>
      </c>
      <c r="H52" s="325">
        <f t="shared" si="24"/>
        <v>572928947</v>
      </c>
      <c r="I52" s="325">
        <f t="shared" si="24"/>
        <v>0</v>
      </c>
      <c r="J52" s="325">
        <f t="shared" si="24"/>
        <v>0</v>
      </c>
      <c r="K52" s="326">
        <f t="shared" si="24"/>
        <v>0</v>
      </c>
      <c r="L52" s="325">
        <f t="shared" si="24"/>
        <v>572928947</v>
      </c>
      <c r="M52" s="327">
        <f t="shared" si="24"/>
        <v>0</v>
      </c>
      <c r="N52" s="327">
        <f t="shared" si="24"/>
        <v>0</v>
      </c>
      <c r="O52" s="325">
        <f t="shared" si="24"/>
        <v>0</v>
      </c>
      <c r="P52" s="328">
        <f t="shared" si="24"/>
        <v>0</v>
      </c>
    </row>
    <row r="53" spans="1:16" s="96" customFormat="1" ht="37.5" customHeight="1">
      <c r="A53" s="192"/>
      <c r="B53" s="233"/>
      <c r="C53" s="233"/>
      <c r="D53" s="233"/>
      <c r="E53" s="233">
        <v>1</v>
      </c>
      <c r="F53" s="319" t="s">
        <v>61</v>
      </c>
      <c r="G53" s="293">
        <f aca="true" t="shared" si="25" ref="G53:N53">G54+G55</f>
        <v>0</v>
      </c>
      <c r="H53" s="293">
        <f t="shared" si="25"/>
        <v>572928947</v>
      </c>
      <c r="I53" s="293">
        <f t="shared" si="25"/>
        <v>0</v>
      </c>
      <c r="J53" s="293">
        <f t="shared" si="25"/>
        <v>0</v>
      </c>
      <c r="K53" s="294">
        <f t="shared" si="25"/>
        <v>0</v>
      </c>
      <c r="L53" s="293">
        <f t="shared" si="25"/>
        <v>572928947</v>
      </c>
      <c r="M53" s="295">
        <f t="shared" si="25"/>
        <v>0</v>
      </c>
      <c r="N53" s="295">
        <f t="shared" si="25"/>
        <v>0</v>
      </c>
      <c r="O53" s="293">
        <f aca="true" t="shared" si="26" ref="O53:P55">G53-I53-K53+M53</f>
        <v>0</v>
      </c>
      <c r="P53" s="296">
        <f t="shared" si="26"/>
        <v>0</v>
      </c>
    </row>
    <row r="54" spans="1:17" s="177" customFormat="1" ht="21.75" customHeight="1" hidden="1">
      <c r="A54" s="187"/>
      <c r="B54" s="187"/>
      <c r="C54" s="188"/>
      <c r="D54" s="188"/>
      <c r="E54" s="188"/>
      <c r="F54" s="175" t="s">
        <v>96</v>
      </c>
      <c r="G54" s="312">
        <v>0</v>
      </c>
      <c r="H54" s="312">
        <v>0</v>
      </c>
      <c r="I54" s="312"/>
      <c r="J54" s="312"/>
      <c r="K54" s="313"/>
      <c r="L54" s="312"/>
      <c r="M54" s="312"/>
      <c r="N54" s="312">
        <f>-M54</f>
        <v>0</v>
      </c>
      <c r="O54" s="314">
        <f t="shared" si="26"/>
        <v>0</v>
      </c>
      <c r="P54" s="314">
        <f t="shared" si="26"/>
        <v>0</v>
      </c>
      <c r="Q54" s="190"/>
    </row>
    <row r="55" spans="1:17" s="99" customFormat="1" ht="16.5" hidden="1">
      <c r="A55" s="152"/>
      <c r="B55" s="152"/>
      <c r="C55" s="153"/>
      <c r="D55" s="153"/>
      <c r="E55" s="153"/>
      <c r="F55" s="97" t="s">
        <v>95</v>
      </c>
      <c r="G55" s="315">
        <v>0</v>
      </c>
      <c r="H55" s="315">
        <v>572928947</v>
      </c>
      <c r="I55" s="315"/>
      <c r="J55" s="315"/>
      <c r="K55" s="316"/>
      <c r="L55" s="315">
        <v>572928947</v>
      </c>
      <c r="M55" s="315"/>
      <c r="N55" s="315">
        <f>-M55</f>
        <v>0</v>
      </c>
      <c r="O55" s="317">
        <f t="shared" si="26"/>
        <v>0</v>
      </c>
      <c r="P55" s="317">
        <f t="shared" si="26"/>
        <v>0</v>
      </c>
      <c r="Q55" s="155"/>
    </row>
    <row r="56" spans="1:16" s="93" customFormat="1" ht="23.25" customHeight="1">
      <c r="A56" s="193"/>
      <c r="B56" s="234"/>
      <c r="C56" s="234"/>
      <c r="D56" s="234">
        <v>4</v>
      </c>
      <c r="E56" s="234"/>
      <c r="F56" s="318" t="s">
        <v>63</v>
      </c>
      <c r="G56" s="289">
        <f>G57+G60+G63</f>
        <v>27284637</v>
      </c>
      <c r="H56" s="289">
        <f aca="true" t="shared" si="27" ref="H56:P56">H57+H60+H63</f>
        <v>1300082798</v>
      </c>
      <c r="I56" s="289">
        <f t="shared" si="27"/>
        <v>0</v>
      </c>
      <c r="J56" s="289">
        <f t="shared" si="27"/>
        <v>1913264</v>
      </c>
      <c r="K56" s="290">
        <f t="shared" si="27"/>
        <v>27284637</v>
      </c>
      <c r="L56" s="289">
        <f t="shared" si="27"/>
        <v>32975333</v>
      </c>
      <c r="M56" s="291">
        <f t="shared" si="27"/>
        <v>7000000</v>
      </c>
      <c r="N56" s="291">
        <f t="shared" si="27"/>
        <v>-7000000</v>
      </c>
      <c r="O56" s="289">
        <f t="shared" si="27"/>
        <v>7000000</v>
      </c>
      <c r="P56" s="292">
        <f t="shared" si="27"/>
        <v>1258194201</v>
      </c>
    </row>
    <row r="57" spans="1:17" s="96" customFormat="1" ht="37.5" customHeight="1">
      <c r="A57" s="192"/>
      <c r="B57" s="233"/>
      <c r="C57" s="233"/>
      <c r="D57" s="233"/>
      <c r="E57" s="233">
        <v>1</v>
      </c>
      <c r="F57" s="319" t="s">
        <v>140</v>
      </c>
      <c r="G57" s="293">
        <f aca="true" t="shared" si="28" ref="G57:N57">G58+G59</f>
        <v>27284637</v>
      </c>
      <c r="H57" s="293">
        <f t="shared" si="28"/>
        <v>804586469</v>
      </c>
      <c r="I57" s="293">
        <f t="shared" si="28"/>
        <v>0</v>
      </c>
      <c r="J57" s="293">
        <f t="shared" si="28"/>
        <v>0</v>
      </c>
      <c r="K57" s="294">
        <f t="shared" si="28"/>
        <v>27284637</v>
      </c>
      <c r="L57" s="293">
        <f t="shared" si="28"/>
        <v>28147628</v>
      </c>
      <c r="M57" s="295">
        <f t="shared" si="28"/>
        <v>7000000</v>
      </c>
      <c r="N57" s="295">
        <f t="shared" si="28"/>
        <v>-7000000</v>
      </c>
      <c r="O57" s="293">
        <f>G57-I57-K57+M57</f>
        <v>7000000</v>
      </c>
      <c r="P57" s="296">
        <f aca="true" t="shared" si="29" ref="O57:P65">H57-J57-L57+N57</f>
        <v>769438841</v>
      </c>
      <c r="Q57" s="94">
        <v>0</v>
      </c>
    </row>
    <row r="58" spans="1:17" s="177" customFormat="1" ht="21.75" customHeight="1" hidden="1">
      <c r="A58" s="187"/>
      <c r="B58" s="187"/>
      <c r="C58" s="188"/>
      <c r="D58" s="188"/>
      <c r="E58" s="188"/>
      <c r="F58" s="320" t="s">
        <v>96</v>
      </c>
      <c r="G58" s="312">
        <v>0</v>
      </c>
      <c r="H58" s="312">
        <v>0</v>
      </c>
      <c r="I58" s="312"/>
      <c r="J58" s="312"/>
      <c r="K58" s="313"/>
      <c r="L58" s="312"/>
      <c r="M58" s="312"/>
      <c r="N58" s="312">
        <f>-M58</f>
        <v>0</v>
      </c>
      <c r="O58" s="314">
        <f t="shared" si="29"/>
        <v>0</v>
      </c>
      <c r="P58" s="314">
        <f t="shared" si="29"/>
        <v>0</v>
      </c>
      <c r="Q58" s="190"/>
    </row>
    <row r="59" spans="1:17" s="99" customFormat="1" ht="21.75" customHeight="1" hidden="1">
      <c r="A59" s="152"/>
      <c r="B59" s="152"/>
      <c r="C59" s="153"/>
      <c r="D59" s="153"/>
      <c r="E59" s="153"/>
      <c r="F59" s="321" t="s">
        <v>95</v>
      </c>
      <c r="G59" s="315">
        <v>27284637</v>
      </c>
      <c r="H59" s="315">
        <v>804586469</v>
      </c>
      <c r="I59" s="315"/>
      <c r="J59" s="315"/>
      <c r="K59" s="316">
        <v>27284637</v>
      </c>
      <c r="L59" s="315">
        <v>28147628</v>
      </c>
      <c r="M59" s="315">
        <v>7000000</v>
      </c>
      <c r="N59" s="315">
        <f>-M59</f>
        <v>-7000000</v>
      </c>
      <c r="O59" s="317">
        <f t="shared" si="29"/>
        <v>7000000</v>
      </c>
      <c r="P59" s="317">
        <f t="shared" si="29"/>
        <v>769438841</v>
      </c>
      <c r="Q59" s="155"/>
    </row>
    <row r="60" spans="1:17" s="96" customFormat="1" ht="23.25" customHeight="1">
      <c r="A60" s="192"/>
      <c r="B60" s="233"/>
      <c r="C60" s="233"/>
      <c r="D60" s="233"/>
      <c r="E60" s="233">
        <v>2</v>
      </c>
      <c r="F60" s="319" t="s">
        <v>62</v>
      </c>
      <c r="G60" s="293">
        <f aca="true" t="shared" si="30" ref="G60:N60">G61+G62</f>
        <v>0</v>
      </c>
      <c r="H60" s="293">
        <f t="shared" si="30"/>
        <v>6101063</v>
      </c>
      <c r="I60" s="293">
        <f t="shared" si="30"/>
        <v>0</v>
      </c>
      <c r="J60" s="293">
        <f t="shared" si="30"/>
        <v>1913264</v>
      </c>
      <c r="K60" s="294">
        <f t="shared" si="30"/>
        <v>0</v>
      </c>
      <c r="L60" s="293">
        <f t="shared" si="30"/>
        <v>4187799</v>
      </c>
      <c r="M60" s="295">
        <f t="shared" si="30"/>
        <v>0</v>
      </c>
      <c r="N60" s="295">
        <f t="shared" si="30"/>
        <v>0</v>
      </c>
      <c r="O60" s="293">
        <f aca="true" t="shared" si="31" ref="O60:P62">G60-I60-K60+M60</f>
        <v>0</v>
      </c>
      <c r="P60" s="296">
        <f t="shared" si="31"/>
        <v>0</v>
      </c>
      <c r="Q60" s="94">
        <v>0</v>
      </c>
    </row>
    <row r="61" spans="1:17" s="177" customFormat="1" ht="21.75" customHeight="1" hidden="1">
      <c r="A61" s="187"/>
      <c r="B61" s="187"/>
      <c r="C61" s="188"/>
      <c r="D61" s="188"/>
      <c r="E61" s="188"/>
      <c r="F61" s="320" t="s">
        <v>96</v>
      </c>
      <c r="G61" s="312">
        <v>0</v>
      </c>
      <c r="H61" s="312">
        <v>0</v>
      </c>
      <c r="I61" s="312"/>
      <c r="J61" s="312"/>
      <c r="K61" s="313"/>
      <c r="L61" s="312"/>
      <c r="M61" s="312"/>
      <c r="N61" s="312">
        <f>-M61</f>
        <v>0</v>
      </c>
      <c r="O61" s="314">
        <f t="shared" si="31"/>
        <v>0</v>
      </c>
      <c r="P61" s="314">
        <f t="shared" si="31"/>
        <v>0</v>
      </c>
      <c r="Q61" s="190"/>
    </row>
    <row r="62" spans="1:17" s="99" customFormat="1" ht="21.75" customHeight="1" hidden="1">
      <c r="A62" s="152"/>
      <c r="B62" s="152"/>
      <c r="C62" s="153"/>
      <c r="D62" s="153"/>
      <c r="E62" s="153"/>
      <c r="F62" s="321" t="s">
        <v>95</v>
      </c>
      <c r="G62" s="315">
        <v>0</v>
      </c>
      <c r="H62" s="315">
        <v>6101063</v>
      </c>
      <c r="I62" s="315"/>
      <c r="J62" s="315">
        <v>1913264</v>
      </c>
      <c r="K62" s="316"/>
      <c r="L62" s="315">
        <v>4187799</v>
      </c>
      <c r="M62" s="315"/>
      <c r="N62" s="315">
        <f>-M62</f>
        <v>0</v>
      </c>
      <c r="O62" s="317">
        <f t="shared" si="31"/>
        <v>0</v>
      </c>
      <c r="P62" s="317">
        <f t="shared" si="31"/>
        <v>0</v>
      </c>
      <c r="Q62" s="155"/>
    </row>
    <row r="63" spans="1:16" s="96" customFormat="1" ht="23.25" customHeight="1">
      <c r="A63" s="192"/>
      <c r="B63" s="233"/>
      <c r="C63" s="233"/>
      <c r="D63" s="233"/>
      <c r="E63" s="233">
        <v>3</v>
      </c>
      <c r="F63" s="319" t="s">
        <v>118</v>
      </c>
      <c r="G63" s="293">
        <f aca="true" t="shared" si="32" ref="G63:N63">G64+G65</f>
        <v>0</v>
      </c>
      <c r="H63" s="293">
        <f t="shared" si="32"/>
        <v>489395266</v>
      </c>
      <c r="I63" s="293">
        <f t="shared" si="32"/>
        <v>0</v>
      </c>
      <c r="J63" s="293">
        <f t="shared" si="32"/>
        <v>0</v>
      </c>
      <c r="K63" s="294">
        <f t="shared" si="32"/>
        <v>0</v>
      </c>
      <c r="L63" s="293">
        <f t="shared" si="32"/>
        <v>639906</v>
      </c>
      <c r="M63" s="295">
        <f t="shared" si="32"/>
        <v>0</v>
      </c>
      <c r="N63" s="295">
        <f t="shared" si="32"/>
        <v>0</v>
      </c>
      <c r="O63" s="293">
        <f>G63-I63-K63+M63</f>
        <v>0</v>
      </c>
      <c r="P63" s="296">
        <f t="shared" si="29"/>
        <v>488755360</v>
      </c>
    </row>
    <row r="64" spans="1:17" s="177" customFormat="1" ht="21.75" customHeight="1" hidden="1">
      <c r="A64" s="187"/>
      <c r="B64" s="187"/>
      <c r="C64" s="188"/>
      <c r="D64" s="188"/>
      <c r="E64" s="188"/>
      <c r="F64" s="175" t="s">
        <v>96</v>
      </c>
      <c r="G64" s="189">
        <v>0</v>
      </c>
      <c r="H64" s="189">
        <v>0</v>
      </c>
      <c r="I64" s="189"/>
      <c r="J64" s="189"/>
      <c r="K64" s="190"/>
      <c r="L64" s="189"/>
      <c r="M64" s="189"/>
      <c r="N64" s="189">
        <f>-M64</f>
        <v>0</v>
      </c>
      <c r="O64" s="191">
        <f t="shared" si="29"/>
        <v>0</v>
      </c>
      <c r="P64" s="191">
        <f t="shared" si="29"/>
        <v>0</v>
      </c>
      <c r="Q64" s="190"/>
    </row>
    <row r="65" spans="1:17" s="99" customFormat="1" ht="21.75" customHeight="1" hidden="1">
      <c r="A65" s="152"/>
      <c r="B65" s="152"/>
      <c r="C65" s="153"/>
      <c r="D65" s="153"/>
      <c r="E65" s="153"/>
      <c r="F65" s="97" t="s">
        <v>95</v>
      </c>
      <c r="G65" s="154">
        <v>0</v>
      </c>
      <c r="H65" s="154">
        <v>489395266</v>
      </c>
      <c r="I65" s="154"/>
      <c r="J65" s="154"/>
      <c r="K65" s="155"/>
      <c r="L65" s="154">
        <v>639906</v>
      </c>
      <c r="M65" s="154"/>
      <c r="N65" s="154">
        <f>-M65</f>
        <v>0</v>
      </c>
      <c r="O65" s="156">
        <f t="shared" si="29"/>
        <v>0</v>
      </c>
      <c r="P65" s="156">
        <f>H65-J65-L65+N65</f>
        <v>488755360</v>
      </c>
      <c r="Q65" s="155"/>
    </row>
    <row r="66" spans="1:17" s="250" customFormat="1" ht="21.75" customHeight="1">
      <c r="A66" s="243"/>
      <c r="B66" s="243"/>
      <c r="C66" s="237"/>
      <c r="D66" s="237"/>
      <c r="E66" s="237"/>
      <c r="F66" s="238"/>
      <c r="G66" s="239"/>
      <c r="H66" s="239"/>
      <c r="I66" s="239"/>
      <c r="J66" s="239"/>
      <c r="K66" s="247"/>
      <c r="L66" s="239"/>
      <c r="M66" s="239"/>
      <c r="N66" s="239"/>
      <c r="O66" s="244"/>
      <c r="P66" s="244"/>
      <c r="Q66" s="249"/>
    </row>
    <row r="67" spans="1:17" s="250" customFormat="1" ht="21.75" customHeight="1">
      <c r="A67" s="243"/>
      <c r="B67" s="243"/>
      <c r="C67" s="237"/>
      <c r="D67" s="237"/>
      <c r="E67" s="237"/>
      <c r="F67" s="238"/>
      <c r="G67" s="239"/>
      <c r="H67" s="239"/>
      <c r="I67" s="239"/>
      <c r="J67" s="239"/>
      <c r="K67" s="247"/>
      <c r="L67" s="239"/>
      <c r="M67" s="239"/>
      <c r="N67" s="239"/>
      <c r="O67" s="244"/>
      <c r="P67" s="244"/>
      <c r="Q67" s="249"/>
    </row>
    <row r="68" spans="1:17" s="250" customFormat="1" ht="21.75" customHeight="1">
      <c r="A68" s="243"/>
      <c r="B68" s="243"/>
      <c r="C68" s="237"/>
      <c r="D68" s="237"/>
      <c r="E68" s="237"/>
      <c r="F68" s="238"/>
      <c r="G68" s="239"/>
      <c r="H68" s="239"/>
      <c r="I68" s="239"/>
      <c r="J68" s="239"/>
      <c r="K68" s="247"/>
      <c r="L68" s="239"/>
      <c r="M68" s="239"/>
      <c r="N68" s="239"/>
      <c r="O68" s="244"/>
      <c r="P68" s="244"/>
      <c r="Q68" s="249"/>
    </row>
    <row r="69" spans="1:17" s="250" customFormat="1" ht="21.75" customHeight="1">
      <c r="A69" s="243"/>
      <c r="B69" s="243"/>
      <c r="C69" s="237"/>
      <c r="D69" s="237"/>
      <c r="E69" s="237"/>
      <c r="F69" s="238"/>
      <c r="G69" s="239"/>
      <c r="H69" s="239"/>
      <c r="I69" s="239"/>
      <c r="J69" s="239"/>
      <c r="K69" s="247"/>
      <c r="L69" s="239"/>
      <c r="M69" s="239"/>
      <c r="N69" s="239"/>
      <c r="O69" s="244"/>
      <c r="P69" s="244"/>
      <c r="Q69" s="249"/>
    </row>
    <row r="70" spans="1:17" s="250" customFormat="1" ht="21.75" customHeight="1">
      <c r="A70" s="243"/>
      <c r="B70" s="243"/>
      <c r="C70" s="237"/>
      <c r="D70" s="237"/>
      <c r="E70" s="237"/>
      <c r="F70" s="238"/>
      <c r="G70" s="239"/>
      <c r="H70" s="239"/>
      <c r="I70" s="239"/>
      <c r="J70" s="239"/>
      <c r="K70" s="247"/>
      <c r="L70" s="239"/>
      <c r="M70" s="239"/>
      <c r="N70" s="239"/>
      <c r="O70" s="244"/>
      <c r="P70" s="244"/>
      <c r="Q70" s="249"/>
    </row>
    <row r="71" spans="1:17" s="250" customFormat="1" ht="21.75" customHeight="1">
      <c r="A71" s="243"/>
      <c r="B71" s="243"/>
      <c r="C71" s="237"/>
      <c r="D71" s="237"/>
      <c r="E71" s="237"/>
      <c r="F71" s="238"/>
      <c r="G71" s="239"/>
      <c r="H71" s="239"/>
      <c r="I71" s="239"/>
      <c r="J71" s="239"/>
      <c r="K71" s="247"/>
      <c r="L71" s="239"/>
      <c r="M71" s="239"/>
      <c r="N71" s="239"/>
      <c r="O71" s="244"/>
      <c r="P71" s="244"/>
      <c r="Q71" s="249"/>
    </row>
    <row r="72" spans="1:17" s="250" customFormat="1" ht="21.75" customHeight="1">
      <c r="A72" s="243"/>
      <c r="B72" s="243"/>
      <c r="C72" s="237"/>
      <c r="D72" s="237"/>
      <c r="E72" s="237"/>
      <c r="F72" s="238"/>
      <c r="G72" s="239"/>
      <c r="H72" s="239"/>
      <c r="I72" s="239"/>
      <c r="J72" s="239"/>
      <c r="K72" s="247"/>
      <c r="L72" s="239"/>
      <c r="M72" s="239"/>
      <c r="N72" s="239"/>
      <c r="O72" s="244"/>
      <c r="P72" s="244"/>
      <c r="Q72" s="249"/>
    </row>
    <row r="73" spans="1:17" s="250" customFormat="1" ht="21.75" customHeight="1">
      <c r="A73" s="243"/>
      <c r="B73" s="243"/>
      <c r="C73" s="237"/>
      <c r="D73" s="237"/>
      <c r="E73" s="237"/>
      <c r="F73" s="238"/>
      <c r="G73" s="239"/>
      <c r="H73" s="239"/>
      <c r="I73" s="239"/>
      <c r="J73" s="239"/>
      <c r="K73" s="247"/>
      <c r="L73" s="239"/>
      <c r="M73" s="239"/>
      <c r="N73" s="239"/>
      <c r="O73" s="244"/>
      <c r="P73" s="244"/>
      <c r="Q73" s="249"/>
    </row>
    <row r="74" spans="1:17" s="250" customFormat="1" ht="21.75" customHeight="1">
      <c r="A74" s="243"/>
      <c r="B74" s="243"/>
      <c r="C74" s="237"/>
      <c r="D74" s="237"/>
      <c r="E74" s="237"/>
      <c r="F74" s="238"/>
      <c r="G74" s="239"/>
      <c r="H74" s="239"/>
      <c r="I74" s="239"/>
      <c r="J74" s="239"/>
      <c r="K74" s="247"/>
      <c r="L74" s="239"/>
      <c r="M74" s="239"/>
      <c r="N74" s="239"/>
      <c r="O74" s="244"/>
      <c r="P74" s="244"/>
      <c r="Q74" s="249"/>
    </row>
    <row r="75" spans="1:17" s="250" customFormat="1" ht="21.75" customHeight="1">
      <c r="A75" s="243"/>
      <c r="B75" s="243"/>
      <c r="C75" s="237"/>
      <c r="D75" s="237"/>
      <c r="E75" s="237"/>
      <c r="F75" s="238"/>
      <c r="G75" s="239"/>
      <c r="H75" s="239"/>
      <c r="I75" s="239"/>
      <c r="J75" s="239"/>
      <c r="K75" s="247"/>
      <c r="L75" s="239"/>
      <c r="M75" s="239"/>
      <c r="N75" s="239"/>
      <c r="O75" s="244"/>
      <c r="P75" s="244"/>
      <c r="Q75" s="249"/>
    </row>
    <row r="76" spans="1:17" s="250" customFormat="1" ht="21.75" customHeight="1">
      <c r="A76" s="243"/>
      <c r="B76" s="243"/>
      <c r="C76" s="237"/>
      <c r="D76" s="237"/>
      <c r="E76" s="237"/>
      <c r="F76" s="238"/>
      <c r="G76" s="239"/>
      <c r="H76" s="239"/>
      <c r="I76" s="239"/>
      <c r="J76" s="239"/>
      <c r="K76" s="247"/>
      <c r="L76" s="239"/>
      <c r="M76" s="239"/>
      <c r="N76" s="239"/>
      <c r="O76" s="244"/>
      <c r="P76" s="244"/>
      <c r="Q76" s="249"/>
    </row>
    <row r="77" spans="1:17" s="250" customFormat="1" ht="21.75" customHeight="1">
      <c r="A77" s="243"/>
      <c r="B77" s="243"/>
      <c r="C77" s="237"/>
      <c r="D77" s="237"/>
      <c r="E77" s="237"/>
      <c r="F77" s="238"/>
      <c r="G77" s="239"/>
      <c r="H77" s="239"/>
      <c r="I77" s="239"/>
      <c r="J77" s="239"/>
      <c r="K77" s="247"/>
      <c r="L77" s="239"/>
      <c r="M77" s="239"/>
      <c r="N77" s="239"/>
      <c r="O77" s="244"/>
      <c r="P77" s="244"/>
      <c r="Q77" s="249"/>
    </row>
    <row r="78" spans="1:17" s="250" customFormat="1" ht="21.75" customHeight="1">
      <c r="A78" s="243"/>
      <c r="B78" s="243"/>
      <c r="C78" s="237"/>
      <c r="D78" s="237"/>
      <c r="E78" s="237"/>
      <c r="F78" s="238"/>
      <c r="G78" s="239"/>
      <c r="H78" s="239"/>
      <c r="I78" s="239"/>
      <c r="J78" s="239"/>
      <c r="K78" s="247"/>
      <c r="L78" s="239"/>
      <c r="M78" s="239"/>
      <c r="N78" s="239"/>
      <c r="O78" s="244"/>
      <c r="P78" s="244"/>
      <c r="Q78" s="249"/>
    </row>
    <row r="79" spans="1:17" s="250" customFormat="1" ht="21.75" customHeight="1">
      <c r="A79" s="243"/>
      <c r="B79" s="243"/>
      <c r="C79" s="237"/>
      <c r="D79" s="237"/>
      <c r="E79" s="237"/>
      <c r="F79" s="238"/>
      <c r="G79" s="239"/>
      <c r="H79" s="239"/>
      <c r="I79" s="239"/>
      <c r="J79" s="239"/>
      <c r="K79" s="247"/>
      <c r="L79" s="239"/>
      <c r="M79" s="239"/>
      <c r="N79" s="239"/>
      <c r="O79" s="244"/>
      <c r="P79" s="244"/>
      <c r="Q79" s="249"/>
    </row>
    <row r="80" spans="1:17" s="250" customFormat="1" ht="21.75" customHeight="1">
      <c r="A80" s="243"/>
      <c r="B80" s="243"/>
      <c r="C80" s="237"/>
      <c r="D80" s="237"/>
      <c r="E80" s="237"/>
      <c r="F80" s="238"/>
      <c r="G80" s="239"/>
      <c r="H80" s="239"/>
      <c r="I80" s="239"/>
      <c r="J80" s="239"/>
      <c r="K80" s="247"/>
      <c r="L80" s="239"/>
      <c r="M80" s="239"/>
      <c r="N80" s="239"/>
      <c r="O80" s="244"/>
      <c r="P80" s="244"/>
      <c r="Q80" s="249"/>
    </row>
    <row r="81" spans="1:17" s="250" customFormat="1" ht="21.75" customHeight="1">
      <c r="A81" s="243"/>
      <c r="B81" s="243"/>
      <c r="C81" s="237"/>
      <c r="D81" s="237"/>
      <c r="E81" s="237"/>
      <c r="F81" s="238"/>
      <c r="G81" s="239"/>
      <c r="H81" s="239"/>
      <c r="I81" s="239"/>
      <c r="J81" s="239"/>
      <c r="K81" s="247"/>
      <c r="L81" s="239"/>
      <c r="M81" s="239"/>
      <c r="N81" s="239"/>
      <c r="O81" s="244"/>
      <c r="P81" s="244"/>
      <c r="Q81" s="249"/>
    </row>
    <row r="82" spans="1:17" s="250" customFormat="1" ht="21.75" customHeight="1">
      <c r="A82" s="243"/>
      <c r="B82" s="243"/>
      <c r="C82" s="237"/>
      <c r="D82" s="237"/>
      <c r="E82" s="237"/>
      <c r="F82" s="238"/>
      <c r="G82" s="239"/>
      <c r="H82" s="239"/>
      <c r="I82" s="239"/>
      <c r="J82" s="239"/>
      <c r="K82" s="247"/>
      <c r="L82" s="239"/>
      <c r="M82" s="239"/>
      <c r="N82" s="239"/>
      <c r="O82" s="244"/>
      <c r="P82" s="244"/>
      <c r="Q82" s="249"/>
    </row>
    <row r="83" spans="1:17" s="250" customFormat="1" ht="21.75" customHeight="1">
      <c r="A83" s="243"/>
      <c r="B83" s="243"/>
      <c r="C83" s="237"/>
      <c r="D83" s="237"/>
      <c r="E83" s="237"/>
      <c r="F83" s="238"/>
      <c r="G83" s="239"/>
      <c r="H83" s="239"/>
      <c r="I83" s="239"/>
      <c r="J83" s="239"/>
      <c r="K83" s="247"/>
      <c r="L83" s="239"/>
      <c r="M83" s="239"/>
      <c r="N83" s="239"/>
      <c r="O83" s="244"/>
      <c r="P83" s="244"/>
      <c r="Q83" s="249"/>
    </row>
    <row r="84" spans="1:17" s="250" customFormat="1" ht="21.75" customHeight="1">
      <c r="A84" s="243"/>
      <c r="B84" s="243"/>
      <c r="C84" s="237"/>
      <c r="D84" s="237"/>
      <c r="E84" s="237"/>
      <c r="F84" s="238"/>
      <c r="G84" s="239"/>
      <c r="H84" s="239"/>
      <c r="I84" s="239"/>
      <c r="J84" s="239"/>
      <c r="K84" s="247"/>
      <c r="L84" s="239"/>
      <c r="M84" s="239"/>
      <c r="N84" s="239"/>
      <c r="O84" s="244"/>
      <c r="P84" s="244"/>
      <c r="Q84" s="249"/>
    </row>
    <row r="85" spans="1:17" s="250" customFormat="1" ht="21.75" customHeight="1">
      <c r="A85" s="243"/>
      <c r="B85" s="243"/>
      <c r="C85" s="237"/>
      <c r="D85" s="237"/>
      <c r="E85" s="237"/>
      <c r="F85" s="238"/>
      <c r="G85" s="239"/>
      <c r="H85" s="239"/>
      <c r="I85" s="239"/>
      <c r="J85" s="239"/>
      <c r="K85" s="247"/>
      <c r="L85" s="239"/>
      <c r="M85" s="239"/>
      <c r="N85" s="239"/>
      <c r="O85" s="244"/>
      <c r="P85" s="244"/>
      <c r="Q85" s="249"/>
    </row>
    <row r="86" spans="1:17" s="250" customFormat="1" ht="21.75" customHeight="1">
      <c r="A86" s="243"/>
      <c r="B86" s="243"/>
      <c r="C86" s="237"/>
      <c r="D86" s="237"/>
      <c r="E86" s="237"/>
      <c r="F86" s="238"/>
      <c r="G86" s="239"/>
      <c r="H86" s="239"/>
      <c r="I86" s="239"/>
      <c r="J86" s="239"/>
      <c r="K86" s="247"/>
      <c r="L86" s="239"/>
      <c r="M86" s="239"/>
      <c r="N86" s="239"/>
      <c r="O86" s="244"/>
      <c r="P86" s="244"/>
      <c r="Q86" s="249"/>
    </row>
    <row r="87" spans="1:16" ht="27" customHeight="1" thickBot="1">
      <c r="A87" s="245"/>
      <c r="B87" s="240"/>
      <c r="C87" s="240"/>
      <c r="D87" s="240"/>
      <c r="E87" s="240"/>
      <c r="F87" s="241"/>
      <c r="G87" s="242"/>
      <c r="H87" s="242"/>
      <c r="I87" s="242"/>
      <c r="J87" s="242"/>
      <c r="K87" s="248"/>
      <c r="L87" s="242"/>
      <c r="M87" s="242"/>
      <c r="N87" s="242"/>
      <c r="O87" s="242"/>
      <c r="P87" s="246"/>
    </row>
    <row r="88" ht="21" customHeight="1"/>
    <row r="89" ht="21" customHeight="1"/>
    <row r="90" ht="21" customHeight="1"/>
    <row r="91" ht="21" customHeight="1"/>
    <row r="92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colBreaks count="1" manualBreakCount="1">
    <brk id="10" max="11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Q108</cp:lastModifiedBy>
  <cp:lastPrinted>2011-03-19T07:59:14Z</cp:lastPrinted>
  <dcterms:created xsi:type="dcterms:W3CDTF">2002-01-14T09:37:13Z</dcterms:created>
  <dcterms:modified xsi:type="dcterms:W3CDTF">2011-04-18T02:19:40Z</dcterms:modified>
  <cp:category/>
  <cp:version/>
  <cp:contentType/>
  <cp:contentStatus/>
</cp:coreProperties>
</file>