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<sst xmlns="http://schemas.openxmlformats.org/spreadsheetml/2006/main" count="90" uniqueCount="74">
  <si>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</si>
  <si>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</si>
  <si>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</si>
  <si>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</si>
  <si>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</si>
  <si>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</si>
  <si>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</si>
  <si>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</si>
  <si>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</si>
  <si>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</si>
  <si>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</si>
  <si>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</si>
  <si>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</si>
  <si>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</si>
  <si>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</si>
  <si>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</si>
  <si>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</si>
  <si>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</si>
  <si>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</si>
  <si>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</si>
  <si>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</si>
  <si>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</si>
  <si>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</si>
  <si>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</si>
  <si>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</si>
  <si>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</si>
  <si>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</si>
  <si>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</si>
  <si>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</si>
  <si>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</si>
  <si>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</si>
  <si>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</si>
  <si>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</si>
  <si>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</si>
  <si>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</si>
  <si>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</si>
  <si>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</si>
  <si>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</si>
  <si>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</si>
  <si>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</si>
  <si>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</si>
  <si>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</si>
  <si>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</si>
  <si>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</si>
  <si>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</si>
  <si>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</si>
  <si>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</si>
  <si>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</si>
  <si>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</si>
  <si>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</si>
  <si>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</si>
  <si>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</si>
  <si>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</si>
  <si>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</si>
  <si>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</si>
  <si>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</si>
  <si>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</si>
  <si>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</si>
  <si>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</si>
  <si>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</si>
  <si>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r>
      <t xml:space="preserve">    </t>
    </r>
    <r>
      <rPr>
        <sz val="12"/>
        <rFont val="細明體"/>
        <family val="3"/>
      </rPr>
      <t>財產交易利益</t>
    </r>
  </si>
  <si>
    <t>清理費用</t>
  </si>
  <si>
    <t>原列決算數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</si>
  <si>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</si>
  <si>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</si>
  <si>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</si>
  <si>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未實現重估價值</t>
    </r>
  </si>
  <si>
    <t>負     債</t>
  </si>
  <si>
    <t>業主權益其他項目</t>
  </si>
  <si>
    <t>稅前清理利益</t>
  </si>
  <si>
    <t xml:space="preserve">    短期投資</t>
  </si>
  <si>
    <r>
      <t>中華民國</t>
    </r>
    <r>
      <rPr>
        <sz val="12"/>
        <rFont val="Times New Roman"/>
        <family val="1"/>
      </rPr>
      <t xml:space="preserve"> 99 </t>
    </r>
    <r>
      <rPr>
        <sz val="12"/>
        <rFont val="新細明體"/>
        <family val="1"/>
      </rPr>
      <t>年</t>
    </r>
  </si>
  <si>
    <t>清理利益（損失－）</t>
  </si>
  <si>
    <t>保留盈餘(累積虧損－)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</si>
</sst>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" xfId="0" applyFont="1" applyBorder="1" applyAlignment="1">
      <alignment horizontal="distributed"/>
    </xf>
    <xf numFmtId="184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2" xfId="0" applyNumberFormat="1" applyFont="1" applyBorder="1" applyAlignment="1">
      <alignment horizontal="center" vertical="center"/>
    </xf>
    <xf numFmtId="186" fontId="5" fillId="0" borderId="3" xfId="0" applyNumberFormat="1" applyFont="1" applyBorder="1" applyAlignment="1">
      <alignment horizontal="center" vertical="distributed"/>
    </xf>
    <xf numFmtId="186" fontId="5" fillId="0" borderId="4" xfId="0" applyNumberFormat="1" applyFont="1" applyBorder="1" applyAlignment="1" quotePrefix="1">
      <alignment horizontal="center" vertical="distributed"/>
    </xf>
    <xf numFmtId="186" fontId="5" fillId="0" borderId="1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8" fillId="0" borderId="1" xfId="0" applyNumberFormat="1" applyFont="1" applyBorder="1" applyAlignment="1">
      <alignment/>
    </xf>
    <xf numFmtId="186" fontId="7" fillId="0" borderId="1" xfId="0" applyNumberFormat="1" applyFont="1" applyBorder="1" applyAlignment="1">
      <alignment horizontal="distributed"/>
    </xf>
    <xf numFmtId="186" fontId="14" fillId="0" borderId="1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6" fontId="9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10" fillId="0" borderId="1" xfId="0" applyNumberFormat="1" applyFont="1" applyBorder="1" applyAlignment="1">
      <alignment horizontal="left" vertical="center" wrapText="1" indent="2"/>
    </xf>
    <xf numFmtId="186" fontId="5" fillId="0" borderId="2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2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5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E9" sqref="E9:E10"/>
    </sheetView>
  </sheetViews>
  <sheetFormatPr defaultColWidth="9.0039062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8" t="s">
        <v>35</v>
      </c>
      <c r="B1" s="59"/>
      <c r="C1" s="59"/>
      <c r="D1" s="59"/>
      <c r="E1" s="59"/>
    </row>
    <row r="2" spans="1:5" s="3" customFormat="1" ht="24.75" customHeight="1">
      <c r="A2" s="60"/>
      <c r="B2" s="60"/>
      <c r="C2" s="57"/>
      <c r="D2" s="4"/>
      <c r="E2" s="5" t="s">
        <v>17</v>
      </c>
    </row>
    <row r="3" spans="1:5" ht="20.25" customHeight="1">
      <c r="A3" s="61" t="s">
        <v>18</v>
      </c>
      <c r="B3" s="63" t="s">
        <v>19</v>
      </c>
      <c r="C3" s="64"/>
      <c r="D3" s="64"/>
      <c r="E3" s="64"/>
    </row>
    <row r="4" spans="1:5" s="6" customFormat="1" ht="21" customHeight="1">
      <c r="A4" s="62"/>
      <c r="B4" s="48" t="s">
        <v>64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34</v>
      </c>
      <c r="B7" s="16"/>
      <c r="C7" s="16">
        <f>SUM(C9:C12)</f>
        <v>642160067.69</v>
      </c>
      <c r="D7" s="8"/>
      <c r="E7" s="16">
        <f>SUM(E9:E13)</f>
        <v>642160067.69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10" t="s">
        <v>24</v>
      </c>
      <c r="B9" s="2"/>
      <c r="C9" s="2">
        <v>15897894</v>
      </c>
      <c r="D9" s="10"/>
      <c r="E9" s="2">
        <f>C9+D9</f>
        <v>15897894</v>
      </c>
    </row>
    <row r="10" spans="1:5" ht="16.5">
      <c r="A10" s="9" t="s">
        <v>25</v>
      </c>
      <c r="B10" s="2"/>
      <c r="C10" s="2">
        <v>639394</v>
      </c>
      <c r="D10" s="10"/>
      <c r="E10" s="2">
        <f>C10+D10</f>
        <v>639394</v>
      </c>
    </row>
    <row r="11" spans="1:5" ht="16.5">
      <c r="A11" s="1" t="s">
        <v>60</v>
      </c>
      <c r="B11" s="2"/>
      <c r="C11" s="2">
        <v>588601225.69</v>
      </c>
      <c r="D11" s="10"/>
      <c r="E11" s="2">
        <f>C11+D11</f>
        <v>588601225.69</v>
      </c>
    </row>
    <row r="12" spans="1:5" ht="16.5">
      <c r="A12" s="10" t="s">
        <v>26</v>
      </c>
      <c r="B12" s="2"/>
      <c r="C12" s="2">
        <v>37021554</v>
      </c>
      <c r="D12" s="10"/>
      <c r="E12" s="2">
        <f>C12+D12</f>
        <v>37021554</v>
      </c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5.75">
      <c r="A15" s="8"/>
      <c r="B15" s="2"/>
      <c r="D15" s="8"/>
      <c r="E15" s="2"/>
    </row>
    <row r="16" spans="1:5" ht="16.5">
      <c r="A16" s="15" t="s">
        <v>61</v>
      </c>
      <c r="B16" s="16"/>
      <c r="C16" s="16">
        <f>SUM(C18:C22)</f>
        <v>527381792.61</v>
      </c>
      <c r="D16" s="17"/>
      <c r="E16" s="16">
        <f>SUM(E18:E22)</f>
        <v>527381792.61</v>
      </c>
    </row>
    <row r="17" spans="1:5" ht="15.75">
      <c r="A17" s="10"/>
      <c r="B17" s="2"/>
      <c r="D17" s="10"/>
      <c r="E17" s="2"/>
    </row>
    <row r="18" spans="1:5" ht="16.5">
      <c r="A18" s="10" t="s">
        <v>27</v>
      </c>
      <c r="B18" s="2"/>
      <c r="C18" s="2">
        <v>515114644.48</v>
      </c>
      <c r="D18" s="10"/>
      <c r="E18" s="2">
        <f>C18+D18</f>
        <v>515114644.48</v>
      </c>
    </row>
    <row r="19" spans="1:5" ht="16.5">
      <c r="A19" s="10" t="s">
        <v>28</v>
      </c>
      <c r="B19" s="2"/>
      <c r="D19" s="10"/>
      <c r="E19" s="2">
        <f>C19+D19</f>
        <v>0</v>
      </c>
    </row>
    <row r="20" spans="1:5" ht="16.5">
      <c r="A20" s="10" t="s">
        <v>29</v>
      </c>
      <c r="B20" s="2"/>
      <c r="C20" s="2">
        <v>10312900.65</v>
      </c>
      <c r="D20" s="10"/>
      <c r="E20" s="2">
        <f>C20+D20</f>
        <v>10312900.65</v>
      </c>
    </row>
    <row r="21" spans="1:5" ht="16.5">
      <c r="A21" s="10" t="s">
        <v>30</v>
      </c>
      <c r="B21" s="2"/>
      <c r="C21" s="2">
        <v>664029.48</v>
      </c>
      <c r="D21" s="10"/>
      <c r="E21" s="2">
        <f>C21+D21</f>
        <v>664029.48</v>
      </c>
    </row>
    <row r="22" spans="1:5" ht="16.5">
      <c r="A22" s="10" t="s">
        <v>31</v>
      </c>
      <c r="B22" s="2"/>
      <c r="C22" s="2">
        <v>1290218</v>
      </c>
      <c r="D22" s="10"/>
      <c r="E22" s="2">
        <f>C22+D22</f>
        <v>1290218</v>
      </c>
    </row>
    <row r="23" ht="15.75">
      <c r="B23" s="2"/>
    </row>
    <row r="24" spans="1:5" ht="16.5" hidden="1">
      <c r="A24" s="55" t="s">
        <v>69</v>
      </c>
      <c r="B24" s="2"/>
      <c r="C24" s="16">
        <f>C7-C16</f>
        <v>114778275.08000004</v>
      </c>
      <c r="D24" s="10"/>
      <c r="E24" s="16">
        <f>E7-E16</f>
        <v>114778275.08000004</v>
      </c>
    </row>
    <row r="25" spans="1:5" ht="16.5">
      <c r="A25" s="11"/>
      <c r="B25" s="2"/>
      <c r="D25" s="10"/>
      <c r="E25" s="16"/>
    </row>
    <row r="26" spans="1:5" ht="16.5">
      <c r="A26" s="11"/>
      <c r="B26" s="2"/>
      <c r="D26" s="10"/>
      <c r="E26" s="16"/>
    </row>
    <row r="27" spans="1:5" ht="16.5">
      <c r="A27" s="55"/>
      <c r="B27" s="2"/>
      <c r="C27" s="16"/>
      <c r="D27" s="10"/>
      <c r="E27" s="16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5.75">
      <c r="A40" s="10"/>
      <c r="B40" s="2"/>
      <c r="D40" s="10"/>
      <c r="E40" s="2"/>
    </row>
    <row r="41" spans="1:5" ht="15.75">
      <c r="A41" s="10"/>
      <c r="B41" s="2"/>
      <c r="D41" s="10"/>
      <c r="E41" s="2"/>
    </row>
    <row r="42" spans="1:5" ht="16.5">
      <c r="A42" s="11"/>
      <c r="B42" s="2"/>
      <c r="D42" s="10"/>
      <c r="E42" s="2"/>
    </row>
    <row r="43" spans="1:5" ht="15.75">
      <c r="A43" s="10"/>
      <c r="B43" s="2"/>
      <c r="D43" s="10"/>
      <c r="E43" s="2"/>
    </row>
    <row r="44" spans="1:5" s="7" customFormat="1" ht="18.75" customHeight="1">
      <c r="A44" s="12" t="s">
        <v>72</v>
      </c>
      <c r="B44" s="13"/>
      <c r="C44" s="13">
        <f>C24-C27</f>
        <v>114778275.08000004</v>
      </c>
      <c r="D44" s="14"/>
      <c r="E44" s="13">
        <f>E24-E27</f>
        <v>114778275.08000004</v>
      </c>
    </row>
    <row r="46" spans="1:4" ht="17.25" customHeight="1">
      <c r="A46" s="56"/>
      <c r="B46" s="56"/>
      <c r="C46" s="57"/>
      <c r="D46" s="10"/>
    </row>
    <row r="47" ht="15.75">
      <c r="D47" s="10"/>
    </row>
    <row r="49" spans="1:2" ht="15.75">
      <c r="A49" s="10"/>
      <c r="B49" s="10"/>
    </row>
    <row r="56" spans="1:2" ht="15.75">
      <c r="A56" s="10" t="s">
        <v>32</v>
      </c>
      <c r="B56" s="10"/>
    </row>
  </sheetData>
  <mergeCells count="5">
    <mergeCell ref="A46:C46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zoomScaleSheetLayoutView="90" workbookViewId="0" topLeftCell="G4">
      <selection activeCell="I11" sqref="I11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4" width="17.125" style="19" customWidth="1"/>
    <col min="5" max="5" width="8.125" style="19" customWidth="1"/>
    <col min="6" max="6" width="17.125" style="19" customWidth="1"/>
    <col min="7" max="7" width="8.125" style="19" customWidth="1"/>
    <col min="8" max="8" width="17.625" style="19" customWidth="1"/>
    <col min="9" max="9" width="8.25390625" style="19" customWidth="1"/>
    <col min="10" max="10" width="20.00390625" style="19" customWidth="1"/>
    <col min="11" max="11" width="18.125" style="19" customWidth="1"/>
    <col min="12" max="12" width="8.125" style="19" customWidth="1"/>
    <col min="13" max="13" width="17.125" style="19" customWidth="1"/>
    <col min="14" max="14" width="9.6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36</v>
      </c>
      <c r="H1" s="23" t="s">
        <v>33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77" t="s">
        <v>71</v>
      </c>
      <c r="F2" s="77"/>
      <c r="G2" s="77"/>
      <c r="H2" s="65" t="s">
        <v>65</v>
      </c>
      <c r="I2" s="66"/>
      <c r="J2" s="66"/>
      <c r="M2" s="67" t="s">
        <v>63</v>
      </c>
      <c r="N2" s="67"/>
    </row>
    <row r="3" spans="1:14" s="25" customFormat="1" ht="24.75" customHeight="1">
      <c r="A3" s="68" t="s">
        <v>14</v>
      </c>
      <c r="B3" s="69"/>
      <c r="C3" s="70" t="s">
        <v>2</v>
      </c>
      <c r="D3" s="72" t="s">
        <v>62</v>
      </c>
      <c r="E3" s="74" t="s">
        <v>13</v>
      </c>
      <c r="F3" s="76" t="s">
        <v>15</v>
      </c>
      <c r="G3" s="68"/>
      <c r="H3" s="68" t="s">
        <v>14</v>
      </c>
      <c r="I3" s="69"/>
      <c r="J3" s="70" t="s">
        <v>2</v>
      </c>
      <c r="K3" s="72" t="s">
        <v>62</v>
      </c>
      <c r="L3" s="74" t="s">
        <v>13</v>
      </c>
      <c r="M3" s="76" t="s">
        <v>15</v>
      </c>
      <c r="N3" s="68"/>
    </row>
    <row r="4" spans="1:14" s="25" customFormat="1" ht="22.5" customHeight="1">
      <c r="A4" s="26" t="s">
        <v>16</v>
      </c>
      <c r="B4" s="27" t="s">
        <v>1</v>
      </c>
      <c r="C4" s="71"/>
      <c r="D4" s="73"/>
      <c r="E4" s="75"/>
      <c r="F4" s="28" t="s">
        <v>0</v>
      </c>
      <c r="G4" s="29" t="s">
        <v>1</v>
      </c>
      <c r="H4" s="26" t="s">
        <v>16</v>
      </c>
      <c r="I4" s="27" t="s">
        <v>1</v>
      </c>
      <c r="J4" s="71"/>
      <c r="K4" s="73"/>
      <c r="L4" s="75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A8+A16+A26</f>
        <v>1480788513.26</v>
      </c>
      <c r="B6" s="52">
        <v>100</v>
      </c>
      <c r="C6" s="54" t="s">
        <v>4</v>
      </c>
      <c r="D6" s="31">
        <f>D8+D16+D26</f>
        <v>956895125.64</v>
      </c>
      <c r="E6" s="31"/>
      <c r="F6" s="31">
        <f>D6+E6</f>
        <v>956895125.64</v>
      </c>
      <c r="G6" s="52">
        <v>100</v>
      </c>
      <c r="H6" s="31">
        <f>H8+H16+H21</f>
        <v>301300485</v>
      </c>
      <c r="I6" s="31">
        <f>+H6/+H$47*100</f>
        <v>20.347300259419082</v>
      </c>
      <c r="J6" s="37" t="s">
        <v>67</v>
      </c>
      <c r="K6" s="31">
        <f>K8+K16+K21</f>
        <v>160913899</v>
      </c>
      <c r="L6" s="31"/>
      <c r="M6" s="31">
        <f>K6+L6</f>
        <v>160913899</v>
      </c>
      <c r="N6" s="31">
        <f aca="true" t="shared" si="0" ref="N6:N13">+M6/+M$47*100</f>
        <v>16.816252344516435</v>
      </c>
    </row>
    <row r="7" spans="1:14" s="25" customFormat="1" ht="15.75">
      <c r="A7" s="33"/>
      <c r="B7" s="33"/>
      <c r="D7" s="33"/>
      <c r="E7" s="33"/>
      <c r="F7" s="33"/>
      <c r="G7" s="33">
        <f>+F7/+F$47*100</f>
        <v>0</v>
      </c>
      <c r="H7" s="33"/>
      <c r="I7" s="31"/>
      <c r="K7" s="33"/>
      <c r="L7" s="33"/>
      <c r="M7" s="31">
        <f aca="true" t="shared" si="1" ref="M7:M47">K7+L7</f>
        <v>0</v>
      </c>
      <c r="N7" s="31"/>
    </row>
    <row r="8" spans="1:14" s="35" customFormat="1" ht="15.75">
      <c r="A8" s="38">
        <f>SUM(A10:A13)</f>
        <v>55983139</v>
      </c>
      <c r="B8" s="31">
        <f>+A8/+A$47*100</f>
        <v>3.7806302857355</v>
      </c>
      <c r="C8" s="46" t="s">
        <v>5</v>
      </c>
      <c r="D8" s="38">
        <f>SUM(D10:D13)</f>
        <v>189335431</v>
      </c>
      <c r="E8" s="38"/>
      <c r="F8" s="31">
        <f>D8+E8</f>
        <v>189335431</v>
      </c>
      <c r="G8" s="31">
        <f>+F8/+F$47*100</f>
        <v>19.78643488996423</v>
      </c>
      <c r="H8" s="38">
        <f>SUM(H10:H12)</f>
        <v>27526941</v>
      </c>
      <c r="I8" s="31">
        <f>+H8/+H$47*100</f>
        <v>1.8589380423676176</v>
      </c>
      <c r="J8" s="46" t="s">
        <v>44</v>
      </c>
      <c r="K8" s="38">
        <f>SUM(K10:K13)</f>
        <v>11124279</v>
      </c>
      <c r="L8" s="38"/>
      <c r="M8" s="31">
        <f t="shared" si="1"/>
        <v>11124279</v>
      </c>
      <c r="N8" s="31">
        <f t="shared" si="0"/>
        <v>1.162538997422497</v>
      </c>
    </row>
    <row r="9" spans="1:14" s="25" customFormat="1" ht="15.75">
      <c r="A9" s="33"/>
      <c r="B9" s="33"/>
      <c r="D9" s="33"/>
      <c r="E9" s="33"/>
      <c r="F9" s="33"/>
      <c r="G9" s="33"/>
      <c r="H9" s="33"/>
      <c r="I9" s="33"/>
      <c r="K9" s="33"/>
      <c r="L9" s="33"/>
      <c r="M9" s="31"/>
      <c r="N9" s="33"/>
    </row>
    <row r="10" spans="1:14" s="25" customFormat="1" ht="15.75">
      <c r="A10" s="33">
        <v>53884877</v>
      </c>
      <c r="B10" s="33">
        <f>+A10/+A$47*100</f>
        <v>3.6389313205415696</v>
      </c>
      <c r="C10" s="18" t="s">
        <v>6</v>
      </c>
      <c r="D10" s="33">
        <v>186357459</v>
      </c>
      <c r="E10" s="33"/>
      <c r="F10" s="33">
        <f>D10+E10</f>
        <v>186357459</v>
      </c>
      <c r="G10" s="33">
        <f>+F10/+F$47*100</f>
        <v>19.47522293786987</v>
      </c>
      <c r="H10" s="33"/>
      <c r="I10" s="33">
        <f>+H10/+H$47*100</f>
        <v>0</v>
      </c>
      <c r="J10" s="18" t="s">
        <v>45</v>
      </c>
      <c r="K10" s="33"/>
      <c r="L10" s="33"/>
      <c r="M10" s="33">
        <f t="shared" si="1"/>
        <v>0</v>
      </c>
      <c r="N10" s="33">
        <f t="shared" si="0"/>
        <v>0</v>
      </c>
    </row>
    <row r="11" spans="1:14" s="25" customFormat="1" ht="15.75">
      <c r="A11" s="33">
        <v>0</v>
      </c>
      <c r="B11" s="33">
        <f>+A11/+A$47*100</f>
        <v>0</v>
      </c>
      <c r="C11" s="36" t="s">
        <v>70</v>
      </c>
      <c r="D11" s="33">
        <v>0</v>
      </c>
      <c r="E11" s="33"/>
      <c r="F11" s="33">
        <f>D11+E11</f>
        <v>0</v>
      </c>
      <c r="G11" s="33">
        <f>+F11/+F$47*100</f>
        <v>0</v>
      </c>
      <c r="H11" s="33">
        <v>31581</v>
      </c>
      <c r="I11" s="33"/>
      <c r="J11" s="18" t="s">
        <v>46</v>
      </c>
      <c r="K11" s="33">
        <v>2279</v>
      </c>
      <c r="L11" s="33"/>
      <c r="M11" s="33">
        <f t="shared" si="1"/>
        <v>2279</v>
      </c>
      <c r="N11" s="33"/>
    </row>
    <row r="12" spans="1:14" s="25" customFormat="1" ht="15.75">
      <c r="A12" s="33">
        <v>1936091</v>
      </c>
      <c r="B12" s="33">
        <f>+A12/+A$47*100</f>
        <v>0.13074730001366894</v>
      </c>
      <c r="C12" s="18" t="s">
        <v>7</v>
      </c>
      <c r="D12" s="33">
        <v>888946</v>
      </c>
      <c r="E12" s="33"/>
      <c r="F12" s="33">
        <f>D12+E12</f>
        <v>888946</v>
      </c>
      <c r="G12" s="33">
        <f>+F12/+F$47*100</f>
        <v>0.09289899971069937</v>
      </c>
      <c r="H12" s="33">
        <v>27495360</v>
      </c>
      <c r="I12" s="33">
        <f>+H12/+H$47*100</f>
        <v>1.8568053272825666</v>
      </c>
      <c r="J12" s="25" t="s">
        <v>47</v>
      </c>
      <c r="K12" s="33">
        <v>11122000</v>
      </c>
      <c r="L12" s="33"/>
      <c r="M12" s="33">
        <f t="shared" si="1"/>
        <v>11122000</v>
      </c>
      <c r="N12" s="33">
        <f t="shared" si="0"/>
        <v>1.1623008313017869</v>
      </c>
    </row>
    <row r="13" spans="1:14" s="25" customFormat="1" ht="15.75">
      <c r="A13" s="33">
        <v>162171</v>
      </c>
      <c r="B13" s="33">
        <f>+A13/+A$47*100</f>
        <v>0.010951665180261003</v>
      </c>
      <c r="C13" s="36" t="s">
        <v>37</v>
      </c>
      <c r="D13" s="33">
        <v>2089026</v>
      </c>
      <c r="E13" s="33"/>
      <c r="F13" s="33">
        <f>D13+E13</f>
        <v>2089026</v>
      </c>
      <c r="G13" s="33">
        <f>+F13/+F$47*100</f>
        <v>0.21831295238365825</v>
      </c>
      <c r="K13" s="33"/>
      <c r="L13" s="33"/>
      <c r="M13" s="33">
        <f t="shared" si="1"/>
        <v>0</v>
      </c>
      <c r="N13" s="33">
        <f t="shared" si="0"/>
        <v>0</v>
      </c>
    </row>
    <row r="14" spans="8:14" s="25" customFormat="1" ht="15.75">
      <c r="H14" s="33"/>
      <c r="I14" s="33"/>
      <c r="J14" s="18"/>
      <c r="K14" s="33"/>
      <c r="L14" s="33"/>
      <c r="M14" s="31"/>
      <c r="N14" s="33"/>
    </row>
    <row r="15" spans="1:13" s="25" customFormat="1" ht="15.75">
      <c r="A15" s="33">
        <v>0</v>
      </c>
      <c r="B15" s="33"/>
      <c r="D15" s="33">
        <v>0</v>
      </c>
      <c r="E15" s="33"/>
      <c r="F15" s="33">
        <f>D15-E15</f>
        <v>0</v>
      </c>
      <c r="G15" s="33"/>
      <c r="M15" s="31"/>
    </row>
    <row r="16" spans="1:14" s="35" customFormat="1" ht="15.75">
      <c r="A16" s="38">
        <f>SUM(A18:A23)</f>
        <v>1424782574.26</v>
      </c>
      <c r="B16" s="31">
        <f>+A16/+A$47*100</f>
        <v>96.21782999405491</v>
      </c>
      <c r="C16" s="47" t="s">
        <v>9</v>
      </c>
      <c r="D16" s="38">
        <f>SUM(D18:D23)</f>
        <v>767536894.64</v>
      </c>
      <c r="E16" s="38"/>
      <c r="F16" s="31">
        <f>D16+E16</f>
        <v>767536894.64</v>
      </c>
      <c r="G16" s="31">
        <f aca="true" t="shared" si="2" ref="G16:G23">+F16/+F$47*100</f>
        <v>80.21118240378206</v>
      </c>
      <c r="H16" s="31">
        <f>H18</f>
        <v>267111494</v>
      </c>
      <c r="I16" s="31">
        <f>+H16/+H$47*100</f>
        <v>18.038463400283007</v>
      </c>
      <c r="J16" s="35" t="s">
        <v>48</v>
      </c>
      <c r="K16" s="31">
        <f>K18</f>
        <v>146223069</v>
      </c>
      <c r="L16" s="31"/>
      <c r="M16" s="31">
        <f t="shared" si="1"/>
        <v>146223069</v>
      </c>
      <c r="N16" s="31">
        <f>+M16/+M$47*100</f>
        <v>15.280992146574226</v>
      </c>
    </row>
    <row r="17" spans="1:13" s="25" customFormat="1" ht="15.75">
      <c r="A17" s="38"/>
      <c r="B17" s="31"/>
      <c r="C17" s="47"/>
      <c r="D17" s="38"/>
      <c r="E17" s="38"/>
      <c r="F17" s="31"/>
      <c r="G17" s="31"/>
      <c r="M17" s="31"/>
    </row>
    <row r="18" spans="1:14" s="25" customFormat="1" ht="15.75">
      <c r="A18" s="33">
        <v>1329458428</v>
      </c>
      <c r="B18" s="33">
        <f>+A18/+A$47*100</f>
        <v>89.78043900902215</v>
      </c>
      <c r="C18" s="25" t="s">
        <v>10</v>
      </c>
      <c r="D18" s="33">
        <v>698705373</v>
      </c>
      <c r="E18" s="33"/>
      <c r="F18" s="33">
        <f aca="true" t="shared" si="3" ref="F18:F23">D18+E18</f>
        <v>698705373</v>
      </c>
      <c r="G18" s="33">
        <f t="shared" si="2"/>
        <v>73.01796762029538</v>
      </c>
      <c r="H18" s="33">
        <v>267111494</v>
      </c>
      <c r="I18" s="33">
        <f>+H18/+H$47*100</f>
        <v>18.038463400283007</v>
      </c>
      <c r="J18" s="25" t="s">
        <v>49</v>
      </c>
      <c r="K18" s="33">
        <v>146223069</v>
      </c>
      <c r="L18" s="33"/>
      <c r="M18" s="33">
        <f t="shared" si="1"/>
        <v>146223069</v>
      </c>
      <c r="N18" s="33">
        <f>+M18/+M$47*100</f>
        <v>15.280992146574226</v>
      </c>
    </row>
    <row r="19" spans="1:13" s="25" customFormat="1" ht="15.75">
      <c r="A19" s="33">
        <v>10215270.1</v>
      </c>
      <c r="B19" s="33">
        <f>+A19/+A$47*100</f>
        <v>0.6898534131326275</v>
      </c>
      <c r="C19" s="25" t="s">
        <v>38</v>
      </c>
      <c r="D19" s="33">
        <v>10215270.1</v>
      </c>
      <c r="E19" s="33"/>
      <c r="F19" s="33">
        <f t="shared" si="3"/>
        <v>10215270.1</v>
      </c>
      <c r="G19" s="33">
        <f t="shared" si="2"/>
        <v>1.0675433311636657</v>
      </c>
      <c r="M19" s="31"/>
    </row>
    <row r="20" spans="1:13" s="25" customFormat="1" ht="15.75">
      <c r="A20" s="33">
        <v>84962432.16</v>
      </c>
      <c r="B20" s="33">
        <f>+A20/+A$47*100</f>
        <v>5.737647976006558</v>
      </c>
      <c r="C20" s="25" t="s">
        <v>39</v>
      </c>
      <c r="D20" s="33">
        <v>58469807.54</v>
      </c>
      <c r="E20" s="33"/>
      <c r="F20" s="33">
        <f t="shared" si="3"/>
        <v>58469807.54</v>
      </c>
      <c r="G20" s="33">
        <f t="shared" si="2"/>
        <v>6.110367371857355</v>
      </c>
      <c r="M20" s="31"/>
    </row>
    <row r="21" spans="1:14" s="25" customFormat="1" ht="15.75">
      <c r="A21" s="33"/>
      <c r="B21" s="33">
        <f>+A21/+A$47*100</f>
        <v>0</v>
      </c>
      <c r="C21" s="36" t="s">
        <v>40</v>
      </c>
      <c r="D21" s="33"/>
      <c r="E21" s="33"/>
      <c r="F21" s="33">
        <f t="shared" si="3"/>
        <v>0</v>
      </c>
      <c r="G21" s="33">
        <f t="shared" si="2"/>
        <v>0</v>
      </c>
      <c r="H21" s="38">
        <f>H23+H24</f>
        <v>6662050</v>
      </c>
      <c r="I21" s="31">
        <f>+H21/+H$47*100</f>
        <v>0.4498988167684593</v>
      </c>
      <c r="J21" s="47" t="s">
        <v>50</v>
      </c>
      <c r="K21" s="38">
        <f>K23+K24</f>
        <v>3566551</v>
      </c>
      <c r="L21" s="38"/>
      <c r="M21" s="31">
        <f t="shared" si="1"/>
        <v>3566551</v>
      </c>
      <c r="N21" s="31">
        <f>+M21/+M$47*100</f>
        <v>0.37272120051971047</v>
      </c>
    </row>
    <row r="22" spans="1:13" s="25" customFormat="1" ht="15.75">
      <c r="A22" s="33">
        <v>146444</v>
      </c>
      <c r="B22" s="33">
        <f>+A22/+A$47*100</f>
        <v>0.009889595893582345</v>
      </c>
      <c r="C22" s="36" t="s">
        <v>41</v>
      </c>
      <c r="D22" s="33">
        <v>146444</v>
      </c>
      <c r="E22" s="33"/>
      <c r="F22" s="33">
        <f t="shared" si="3"/>
        <v>146444</v>
      </c>
      <c r="G22" s="33">
        <f t="shared" si="2"/>
        <v>0.015304080465667946</v>
      </c>
      <c r="M22" s="31"/>
    </row>
    <row r="23" spans="1:14" s="25" customFormat="1" ht="15.75">
      <c r="A23" s="33">
        <v>0</v>
      </c>
      <c r="B23" s="33"/>
      <c r="C23" s="36" t="s">
        <v>42</v>
      </c>
      <c r="D23" s="33">
        <v>0</v>
      </c>
      <c r="E23" s="33"/>
      <c r="F23" s="33">
        <f t="shared" si="3"/>
        <v>0</v>
      </c>
      <c r="G23" s="33">
        <f t="shared" si="2"/>
        <v>0</v>
      </c>
      <c r="H23" s="33">
        <v>6662050</v>
      </c>
      <c r="I23" s="33">
        <f>+H23/+H$47*100</f>
        <v>0.4498988167684593</v>
      </c>
      <c r="J23" s="25" t="s">
        <v>51</v>
      </c>
      <c r="K23" s="33">
        <v>3566551</v>
      </c>
      <c r="L23" s="33"/>
      <c r="M23" s="33">
        <f t="shared" si="1"/>
        <v>3566551</v>
      </c>
      <c r="N23" s="33">
        <f>+M23/+M$47*100</f>
        <v>0.37272120051971047</v>
      </c>
    </row>
    <row r="24" spans="2:14" s="25" customFormat="1" ht="15.75">
      <c r="B24" s="33"/>
      <c r="H24" s="33">
        <v>0</v>
      </c>
      <c r="I24" s="33">
        <f>+H24/+H$47*100</f>
        <v>0</v>
      </c>
      <c r="J24" s="33" t="s">
        <v>52</v>
      </c>
      <c r="K24" s="33">
        <v>0</v>
      </c>
      <c r="L24" s="33"/>
      <c r="M24" s="31">
        <f t="shared" si="1"/>
        <v>0</v>
      </c>
      <c r="N24" s="33">
        <f>+M24/+M$47*100</f>
        <v>0</v>
      </c>
    </row>
    <row r="25" spans="2:14" s="25" customFormat="1" ht="15.75">
      <c r="B25" s="33"/>
      <c r="H25" s="33"/>
      <c r="I25" s="33"/>
      <c r="K25" s="33"/>
      <c r="L25" s="33"/>
      <c r="M25" s="31"/>
      <c r="N25" s="33"/>
    </row>
    <row r="26" spans="1:13" s="35" customFormat="1" ht="15.75">
      <c r="A26" s="38">
        <f>SUM(A28)</f>
        <v>22800</v>
      </c>
      <c r="B26" s="31"/>
      <c r="C26" s="46" t="s">
        <v>11</v>
      </c>
      <c r="D26" s="38">
        <f>SUM(D28)</f>
        <v>22800</v>
      </c>
      <c r="E26" s="38"/>
      <c r="F26" s="31">
        <f>D26+E26</f>
        <v>22800</v>
      </c>
      <c r="G26" s="31"/>
      <c r="M26" s="31"/>
    </row>
    <row r="27" spans="1:14" s="25" customFormat="1" ht="15.75">
      <c r="A27" s="33" t="s">
        <v>8</v>
      </c>
      <c r="B27" s="33"/>
      <c r="C27" s="25" t="s">
        <v>8</v>
      </c>
      <c r="D27" s="33" t="s">
        <v>8</v>
      </c>
      <c r="E27" s="33"/>
      <c r="F27" s="33"/>
      <c r="G27" s="33"/>
      <c r="H27" s="31">
        <f>H29+H35+H41</f>
        <v>1179488028.2600002</v>
      </c>
      <c r="I27" s="31">
        <f>+H27/+H$47*100</f>
        <v>79.65269974058091</v>
      </c>
      <c r="J27" s="37" t="s">
        <v>53</v>
      </c>
      <c r="K27" s="31">
        <f>K29+K35+K41</f>
        <v>795981226.6400001</v>
      </c>
      <c r="L27" s="38"/>
      <c r="M27" s="31">
        <f t="shared" si="1"/>
        <v>795981226.6400001</v>
      </c>
      <c r="N27" s="31">
        <f>+M27/+M$47*100</f>
        <v>83.18374765548356</v>
      </c>
    </row>
    <row r="28" spans="1:13" s="25" customFormat="1" ht="15.75">
      <c r="A28" s="33">
        <v>22800</v>
      </c>
      <c r="B28" s="33"/>
      <c r="C28" s="18" t="s">
        <v>43</v>
      </c>
      <c r="D28" s="33">
        <v>22800</v>
      </c>
      <c r="E28" s="33"/>
      <c r="F28" s="33">
        <f>D28+E28</f>
        <v>22800</v>
      </c>
      <c r="G28" s="33"/>
      <c r="M28" s="31"/>
    </row>
    <row r="29" spans="1:14" s="25" customFormat="1" ht="15.75">
      <c r="A29" s="33"/>
      <c r="B29" s="33"/>
      <c r="C29" s="36"/>
      <c r="D29" s="33"/>
      <c r="E29" s="33"/>
      <c r="F29" s="33">
        <f>D29-E29</f>
        <v>0</v>
      </c>
      <c r="G29" s="33"/>
      <c r="H29" s="38">
        <f>SUM(H31:H32)</f>
        <v>10332300000</v>
      </c>
      <c r="I29" s="31">
        <f>+H29/+H$47*100</f>
        <v>697.7566281394993</v>
      </c>
      <c r="J29" s="35" t="s">
        <v>54</v>
      </c>
      <c r="K29" s="38">
        <v>10332300000</v>
      </c>
      <c r="L29" s="31"/>
      <c r="M29" s="31">
        <f t="shared" si="1"/>
        <v>10332300000</v>
      </c>
      <c r="N29" s="31">
        <f>+M29/+M$47*100</f>
        <v>1079.7735011022705</v>
      </c>
    </row>
    <row r="30" spans="1:14" s="25" customFormat="1" ht="15.7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.75">
      <c r="A31" s="33"/>
      <c r="B31" s="33"/>
      <c r="C31" s="36"/>
      <c r="D31" s="33"/>
      <c r="E31" s="33"/>
      <c r="F31" s="33"/>
      <c r="G31" s="33"/>
      <c r="H31" s="33">
        <v>10332300000</v>
      </c>
      <c r="I31" s="33">
        <f>+H31/+H$47*100</f>
        <v>697.7566281394993</v>
      </c>
      <c r="J31" s="25" t="s">
        <v>55</v>
      </c>
      <c r="K31" s="33">
        <v>10332300000</v>
      </c>
      <c r="L31" s="33"/>
      <c r="M31" s="33">
        <f t="shared" si="1"/>
        <v>10332300000</v>
      </c>
      <c r="N31" s="33">
        <f>+M31/+M$47*100</f>
        <v>1079.7735011022705</v>
      </c>
    </row>
    <row r="32" spans="1:14" s="25" customFormat="1" ht="15.7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33"/>
      <c r="I32" s="33">
        <f>+H32/+H$47*100</f>
        <v>0</v>
      </c>
      <c r="J32" s="25" t="s">
        <v>56</v>
      </c>
      <c r="K32" s="33"/>
      <c r="L32" s="33"/>
      <c r="M32" s="33">
        <f t="shared" si="1"/>
        <v>0</v>
      </c>
      <c r="N32" s="33">
        <f>+M32/+M$47*100</f>
        <v>0</v>
      </c>
    </row>
    <row r="33" spans="1:13" s="25" customFormat="1" ht="15.75">
      <c r="A33" s="33"/>
      <c r="B33" s="33"/>
      <c r="C33" s="36"/>
      <c r="D33" s="33"/>
      <c r="E33" s="33"/>
      <c r="F33" s="33"/>
      <c r="G33" s="33"/>
      <c r="M33" s="31"/>
    </row>
    <row r="34" spans="1:13" s="25" customFormat="1" ht="15.75">
      <c r="A34" s="33"/>
      <c r="B34" s="33"/>
      <c r="C34" s="39"/>
      <c r="D34" s="33">
        <v>0</v>
      </c>
      <c r="E34" s="33"/>
      <c r="F34" s="33">
        <f>D34-E34</f>
        <v>0</v>
      </c>
      <c r="G34" s="33"/>
      <c r="M34" s="31"/>
    </row>
    <row r="35" spans="1:14" s="25" customFormat="1" ht="15.75">
      <c r="A35" s="33"/>
      <c r="B35" s="33"/>
      <c r="C35" s="36"/>
      <c r="D35" s="33"/>
      <c r="E35" s="33"/>
      <c r="F35" s="33"/>
      <c r="G35" s="33"/>
      <c r="H35" s="31">
        <f>H37+H38</f>
        <v>-9886494328.99</v>
      </c>
      <c r="I35" s="31">
        <f>+H35/+H$47*100</f>
        <v>-667.6506631743507</v>
      </c>
      <c r="J35" s="47" t="s">
        <v>73</v>
      </c>
      <c r="K35" s="31">
        <f>K37+K38</f>
        <v>-9771716053.91</v>
      </c>
      <c r="L35" s="31"/>
      <c r="M35" s="31">
        <f t="shared" si="1"/>
        <v>-9771716053.91</v>
      </c>
      <c r="N35" s="31">
        <f>+M35/+M$47*100</f>
        <v>-1021.1898662744659</v>
      </c>
    </row>
    <row r="36" spans="8:14" s="25" customFormat="1" ht="15.75">
      <c r="H36" s="33"/>
      <c r="I36" s="33"/>
      <c r="J36" s="36"/>
      <c r="K36" s="33"/>
      <c r="L36" s="33"/>
      <c r="M36" s="31"/>
      <c r="N36" s="33"/>
    </row>
    <row r="37" spans="8:14" s="25" customFormat="1" ht="15.75">
      <c r="H37" s="33">
        <v>354.7</v>
      </c>
      <c r="I37" s="33"/>
      <c r="J37" s="39" t="s">
        <v>57</v>
      </c>
      <c r="K37" s="33">
        <v>354.7</v>
      </c>
      <c r="L37" s="33"/>
      <c r="M37" s="33">
        <f t="shared" si="1"/>
        <v>354.7</v>
      </c>
      <c r="N37" s="33"/>
    </row>
    <row r="38" spans="8:14" s="25" customFormat="1" ht="15.75">
      <c r="H38" s="33">
        <v>-9886494683.69</v>
      </c>
      <c r="I38" s="33">
        <f>+H38/+H$47*100</f>
        <v>-667.650687127805</v>
      </c>
      <c r="J38" s="36" t="s">
        <v>58</v>
      </c>
      <c r="K38" s="33">
        <v>-9771716408.61</v>
      </c>
      <c r="L38" s="33"/>
      <c r="M38" s="33">
        <f t="shared" si="1"/>
        <v>-9771716408.61</v>
      </c>
      <c r="N38" s="33">
        <f aca="true" t="shared" si="4" ref="N38:N43">+M38/+M$47*100</f>
        <v>-1021.189903342269</v>
      </c>
    </row>
    <row r="39" spans="1:14" s="25" customFormat="1" ht="15.75">
      <c r="A39" s="33">
        <v>0</v>
      </c>
      <c r="B39" s="33"/>
      <c r="D39" s="33">
        <v>0</v>
      </c>
      <c r="E39" s="33"/>
      <c r="F39" s="33">
        <f>D39-E39</f>
        <v>0</v>
      </c>
      <c r="G39" s="33"/>
      <c r="I39" s="33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I40" s="33"/>
      <c r="M40" s="31"/>
      <c r="N40" s="33"/>
    </row>
    <row r="41" spans="1:14" s="25" customFormat="1" ht="15.75">
      <c r="A41" s="33"/>
      <c r="B41" s="33"/>
      <c r="D41" s="33"/>
      <c r="E41" s="33"/>
      <c r="F41" s="33"/>
      <c r="G41" s="33"/>
      <c r="H41" s="31">
        <f>H43</f>
        <v>733682357.25</v>
      </c>
      <c r="I41" s="31">
        <f>+H41/+H$47*100</f>
        <v>49.54673477543234</v>
      </c>
      <c r="J41" s="47" t="s">
        <v>68</v>
      </c>
      <c r="K41" s="31">
        <f>K43</f>
        <v>235397280.55</v>
      </c>
      <c r="L41" s="31"/>
      <c r="M41" s="31">
        <f t="shared" si="1"/>
        <v>235397280.55</v>
      </c>
      <c r="N41" s="31">
        <f t="shared" si="4"/>
        <v>24.60011282767892</v>
      </c>
    </row>
    <row r="42" spans="1:14" s="25" customFormat="1" ht="15.75">
      <c r="A42" s="33"/>
      <c r="B42" s="33"/>
      <c r="D42" s="33"/>
      <c r="E42" s="33"/>
      <c r="F42" s="33"/>
      <c r="G42" s="33"/>
      <c r="H42" s="34"/>
      <c r="I42" s="33"/>
      <c r="J42" s="18"/>
      <c r="K42" s="34"/>
      <c r="L42" s="34"/>
      <c r="M42" s="31"/>
      <c r="N42" s="33"/>
    </row>
    <row r="43" spans="1:14" s="25" customFormat="1" ht="15.75">
      <c r="A43" s="33"/>
      <c r="B43" s="33"/>
      <c r="D43" s="33"/>
      <c r="E43" s="33"/>
      <c r="F43" s="33"/>
      <c r="G43" s="33"/>
      <c r="H43" s="33">
        <v>733682357.25</v>
      </c>
      <c r="I43" s="33">
        <f>+H43/+H$47*100</f>
        <v>49.54673477543234</v>
      </c>
      <c r="J43" s="33" t="s">
        <v>66</v>
      </c>
      <c r="K43" s="33">
        <v>235397280.55</v>
      </c>
      <c r="L43" s="33"/>
      <c r="M43" s="33">
        <f t="shared" si="1"/>
        <v>235397280.55</v>
      </c>
      <c r="N43" s="33">
        <f t="shared" si="4"/>
        <v>24.60011282767892</v>
      </c>
    </row>
    <row r="44" spans="1:14" s="25" customFormat="1" ht="15.7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33"/>
      <c r="I45" s="33"/>
      <c r="K45" s="33"/>
      <c r="L45" s="33"/>
      <c r="M45" s="31"/>
      <c r="N45" s="33"/>
    </row>
    <row r="46" spans="1:14" s="25" customFormat="1" ht="15.75">
      <c r="A46" s="33"/>
      <c r="B46" s="33"/>
      <c r="D46" s="33"/>
      <c r="E46" s="33"/>
      <c r="F46" s="33"/>
      <c r="G46" s="33"/>
      <c r="H46" s="33"/>
      <c r="I46" s="33"/>
      <c r="J46" s="33"/>
      <c r="K46" s="33"/>
      <c r="L46" s="33"/>
      <c r="M46" s="31"/>
      <c r="N46" s="33"/>
    </row>
    <row r="47" spans="1:14" s="25" customFormat="1" ht="15.75">
      <c r="A47" s="40">
        <f>A6</f>
        <v>1480788513.26</v>
      </c>
      <c r="B47" s="53">
        <v>100</v>
      </c>
      <c r="C47" s="41" t="s">
        <v>3</v>
      </c>
      <c r="D47" s="40">
        <f>D6</f>
        <v>956895125.64</v>
      </c>
      <c r="E47" s="40"/>
      <c r="F47" s="40">
        <f>D47-E47</f>
        <v>956895125.64</v>
      </c>
      <c r="G47" s="53">
        <v>100</v>
      </c>
      <c r="H47" s="40">
        <f>H6+H27</f>
        <v>1480788513.2600002</v>
      </c>
      <c r="I47" s="53">
        <v>100</v>
      </c>
      <c r="J47" s="42" t="s">
        <v>59</v>
      </c>
      <c r="K47" s="40">
        <f>K6+K27</f>
        <v>956895125.6400001</v>
      </c>
      <c r="L47" s="40"/>
      <c r="M47" s="40">
        <f t="shared" si="1"/>
        <v>956895125.6400001</v>
      </c>
      <c r="N47" s="53">
        <v>100</v>
      </c>
    </row>
    <row r="48" s="44" customFormat="1" ht="14.25">
      <c r="A48" s="43"/>
    </row>
    <row r="49" s="44" customFormat="1" ht="14.25">
      <c r="A49" s="43"/>
    </row>
    <row r="50" spans="1:7" s="45" customFormat="1" ht="15.75">
      <c r="A50" s="33"/>
      <c r="B50" s="33"/>
      <c r="C50" s="33"/>
      <c r="D50" s="33"/>
      <c r="E50" s="33"/>
      <c r="F50" s="33"/>
      <c r="G50" s="33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Q208</cp:lastModifiedBy>
  <cp:lastPrinted>2011-03-24T09:49:39Z</cp:lastPrinted>
  <dcterms:created xsi:type="dcterms:W3CDTF">1997-10-15T09:26:55Z</dcterms:created>
  <dcterms:modified xsi:type="dcterms:W3CDTF">2011-03-24T09:49:57Z</dcterms:modified>
  <cp:category/>
  <cp:version/>
  <cp:contentType/>
  <cp:contentStatus/>
</cp:coreProperties>
</file>