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50" activeTab="0"/>
  </bookViews>
  <sheets>
    <sheet name="融資本年度" sheetId="1" r:id="rId1"/>
    <sheet name="融資累計表 " sheetId="2" r:id="rId2"/>
    <sheet name="歲入本年度" sheetId="3" r:id="rId3"/>
    <sheet name="歲入累計表" sheetId="4" r:id="rId4"/>
    <sheet name="歲出本年度" sheetId="5" r:id="rId5"/>
    <sheet name="歲出累計表" sheetId="6" r:id="rId6"/>
  </sheets>
  <externalReferences>
    <externalReference r:id="rId9"/>
  </externalReferences>
  <definedNames>
    <definedName name="_xlnm.Print_Area" localSheetId="5">'歲出累計表'!$A$1:$S$31</definedName>
    <definedName name="_xlnm.Print_Area" localSheetId="0">'融資本年度'!$A$1:$I$32</definedName>
    <definedName name="_xlnm.Print_Area" localSheetId="1">'融資累計表 '!$A$1:$J$34</definedName>
  </definedNames>
  <calcPr fullCalcOnLoad="1"/>
</workbook>
</file>

<file path=xl/sharedStrings.xml><?xml version="1.0" encoding="utf-8"?>
<sst xmlns="http://schemas.openxmlformats.org/spreadsheetml/2006/main" count="231" uniqueCount="116">
  <si>
    <t>款</t>
  </si>
  <si>
    <t>項</t>
  </si>
  <si>
    <t>目</t>
  </si>
  <si>
    <t>節</t>
  </si>
  <si>
    <t>　</t>
  </si>
  <si>
    <t>　合　　　　計　</t>
  </si>
  <si>
    <r>
      <t>科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新細明體"/>
        <family val="1"/>
      </rPr>
      <t>目</t>
    </r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</si>
  <si>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</si>
  <si>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r>
      <t>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</si>
  <si>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</si>
  <si>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</si>
  <si>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經濟部主管</t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</si>
  <si>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</si>
  <si>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</si>
  <si>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分配累計數</t>
  </si>
  <si>
    <t>農業支出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</si>
  <si>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</si>
  <si>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</si>
  <si>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 xml:space="preserve">算
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</si>
  <si>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</si>
  <si>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t>項　　　　　　目</t>
  </si>
  <si>
    <t>已分配尚未執行數</t>
  </si>
  <si>
    <t>單位：新臺幣元</t>
  </si>
  <si>
    <t>單位：新臺幣元</t>
  </si>
  <si>
    <t>單位：新臺幣元</t>
  </si>
  <si>
    <t>單位：新臺幣元</t>
  </si>
  <si>
    <r>
      <t xml:space="preserve">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</si>
  <si>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</si>
  <si>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數</t>
    </r>
  </si>
  <si>
    <t>科                                      目</t>
  </si>
  <si>
    <t>全       部       計       畫       預       算      數</t>
  </si>
  <si>
    <t>原   預   算   數</t>
  </si>
  <si>
    <t>實  現  數</t>
  </si>
  <si>
    <t>暫付數</t>
  </si>
  <si>
    <t>─本年度部分</t>
  </si>
  <si>
    <t>歲出預算執行表</t>
  </si>
  <si>
    <t>歲出預算</t>
  </si>
  <si>
    <t>執行累計表</t>
  </si>
  <si>
    <t>名　　　　　　稱</t>
  </si>
  <si>
    <r>
      <t xml:space="preserve">    </t>
    </r>
    <r>
      <rPr>
        <b/>
        <sz val="11"/>
        <rFont val="新細明體"/>
        <family val="1"/>
      </rPr>
      <t>國庫署</t>
    </r>
  </si>
  <si>
    <t>公債收入</t>
  </si>
  <si>
    <t>賒借收入</t>
  </si>
  <si>
    <r>
      <t xml:space="preserve">    </t>
    </r>
    <r>
      <rPr>
        <b/>
        <sz val="12"/>
        <rFont val="新細明體"/>
        <family val="1"/>
      </rPr>
      <t>國庫署</t>
    </r>
  </si>
  <si>
    <t>內政部主管</t>
  </si>
  <si>
    <t>下水道管理業務</t>
  </si>
  <si>
    <t>雨水下水道</t>
  </si>
  <si>
    <t>河川排水及事業海
堤改善</t>
  </si>
  <si>
    <t>縣市管河川治理</t>
  </si>
  <si>
    <t>縣市管區域排水
治理</t>
  </si>
  <si>
    <t>縣市管事業海堤
改善</t>
  </si>
  <si>
    <t>農業委員會主管</t>
  </si>
  <si>
    <t>農業發展</t>
  </si>
  <si>
    <t>農田排水</t>
  </si>
  <si>
    <t>水土保持</t>
  </si>
  <si>
    <t>治山防洪</t>
  </si>
  <si>
    <t>執            行            累            計            數</t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</si>
  <si>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數</t>
    </r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</si>
  <si>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</si>
  <si>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t>實   現   數</t>
  </si>
  <si>
    <t>實現累計數</t>
  </si>
  <si>
    <t>預算增減數</t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</si>
  <si>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</si>
  <si>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t>已分配尚
未執行數</t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</si>
  <si>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</si>
  <si>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</si>
  <si>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r>
      <t>執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數</t>
    </r>
  </si>
  <si>
    <t>公債及賒借收入</t>
  </si>
  <si>
    <t>地質調查及資料庫建置</t>
  </si>
  <si>
    <t>水土保持發展</t>
  </si>
  <si>
    <t>財產收入</t>
  </si>
  <si>
    <t>水利署及所屬</t>
  </si>
  <si>
    <r>
      <t xml:space="preserve">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</si>
  <si>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已分配尚未執行數</t>
  </si>
  <si>
    <r>
      <t>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行　數
（含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數）</t>
    </r>
  </si>
  <si>
    <t>水利署及所屬</t>
  </si>
  <si>
    <t>財產售價</t>
  </si>
  <si>
    <t>動產售價</t>
  </si>
  <si>
    <t>營建署及所屬</t>
  </si>
  <si>
    <t>中央地質調查所</t>
  </si>
  <si>
    <t>農業委員會</t>
  </si>
  <si>
    <t>水土保持局</t>
  </si>
  <si>
    <t>環境保護支出</t>
  </si>
  <si>
    <t>歲入預算執行表</t>
  </si>
  <si>
    <t>歲入預算</t>
  </si>
  <si>
    <t>執行累計表</t>
  </si>
  <si>
    <t>融資調度執行表</t>
  </si>
  <si>
    <t>融資調度</t>
  </si>
  <si>
    <t>執行累計表</t>
  </si>
  <si>
    <t>罰款及賠償收入</t>
  </si>
  <si>
    <t>賠償收入</t>
  </si>
  <si>
    <t>一般賠償收入</t>
  </si>
  <si>
    <t>上年度分配數</t>
  </si>
  <si>
    <t>本年度分配數</t>
  </si>
  <si>
    <t>分配累計數</t>
  </si>
  <si>
    <t>上年度執行累計數</t>
  </si>
  <si>
    <t>本年度執行數</t>
  </si>
  <si>
    <t>執行累計數</t>
  </si>
  <si>
    <t>以前年度執行收</t>
  </si>
  <si>
    <t>本年度執行數</t>
  </si>
  <si>
    <t>執行累計數</t>
  </si>
  <si>
    <t>以前年度分配數</t>
  </si>
  <si>
    <t>本年度分配數</t>
  </si>
  <si>
    <t>分配累計數</t>
  </si>
  <si>
    <t>分配累計數</t>
  </si>
  <si>
    <r>
      <t>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</si>
  <si>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t>財產收入</t>
  </si>
  <si>
    <t>罰款及賠償收入</t>
  </si>
  <si>
    <r>
      <t>第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新細明體"/>
        <family val="1"/>
      </rPr>
      <t>2 期特別預算半年結算報告</t>
    </r>
  </si>
  <si>
    <t>中央政府易淹水地區水患治理計畫</t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</si>
  <si>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</si>
  <si>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</si>
  <si>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中華民國 100 年 2 月 1 日</t>
  </si>
  <si>
    <t xml:space="preserve">  至 100 年 6 月 30 日</t>
  </si>
  <si>
    <t>第 3 期特別預算半年結算報告</t>
  </si>
  <si>
    <t xml:space="preserve">  至 100 年 6 月 30 日</t>
  </si>
  <si>
    <r>
      <t>執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累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數
（含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數）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</si>
</sst>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  <numFmt numFmtId="188" formatCode="#,##0.00;[Red]\-#,##0.00;&quot;_ &quot;"/>
    <numFmt numFmtId="189" formatCode="#,##0.00;[Red]\-#,##0.00;&quot;- &quot;"/>
    <numFmt numFmtId="190" formatCode="_-* #,##0.00_-;\-* #,##0.00_-;_-* &quot;-&quot;_-;_-@_-"/>
    <numFmt numFmtId="191" formatCode="#,##0.00;[Black]\-#,##0.00;&quot;- &quot;"/>
  </numFmts>
  <fonts count="3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9"/>
      <name val="細明體"/>
      <family val="3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4"/>
      <name val="華康楷書體W5"/>
      <family val="3"/>
    </font>
    <font>
      <sz val="14"/>
      <name val="華康楷書體W5"/>
      <family val="3"/>
    </font>
    <font>
      <sz val="11"/>
      <name val="Times New Roman"/>
      <family val="1"/>
    </font>
    <font>
      <sz val="12"/>
      <name val="細明體"/>
      <family val="3"/>
    </font>
    <font>
      <b/>
      <u val="single"/>
      <sz val="20"/>
      <name val="新細明體"/>
      <family val="1"/>
    </font>
    <font>
      <b/>
      <u val="single"/>
      <sz val="18"/>
      <name val="新細明體"/>
      <family val="1"/>
    </font>
    <font>
      <b/>
      <sz val="11"/>
      <name val="新細明體"/>
      <family val="1"/>
    </font>
    <font>
      <b/>
      <u val="single"/>
      <sz val="2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新細明體"/>
      <family val="1"/>
    </font>
    <font>
      <sz val="16"/>
      <name val="新細明體"/>
      <family val="1"/>
    </font>
    <font>
      <b/>
      <u val="single"/>
      <sz val="14"/>
      <name val="新細明體"/>
      <family val="1"/>
    </font>
    <font>
      <u val="single"/>
      <sz val="12"/>
      <name val="新細明體"/>
      <family val="1"/>
    </font>
    <font>
      <b/>
      <u val="single"/>
      <sz val="15"/>
      <name val="新細明體"/>
      <family val="1"/>
    </font>
    <font>
      <u val="single"/>
      <sz val="15"/>
      <name val="新細明體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標楷體"/>
      <family val="4"/>
    </font>
    <font>
      <b/>
      <sz val="13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5" fillId="0" borderId="0" xfId="0" applyFont="1" applyAlignment="1" quotePrefix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186" fontId="11" fillId="0" borderId="0" xfId="0" applyNumberFormat="1" applyFont="1" applyBorder="1" applyAlignment="1">
      <alignment horizontal="right"/>
    </xf>
    <xf numFmtId="186" fontId="16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vertical="top"/>
    </xf>
    <xf numFmtId="0" fontId="11" fillId="0" borderId="0" xfId="0" applyFont="1" applyBorder="1" applyAlignment="1" quotePrefix="1">
      <alignment horizontal="center"/>
    </xf>
    <xf numFmtId="186" fontId="20" fillId="0" borderId="0" xfId="0" applyNumberFormat="1" applyFont="1" applyBorder="1" applyAlignment="1">
      <alignment horizontal="right"/>
    </xf>
    <xf numFmtId="186" fontId="11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0" fillId="0" borderId="2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0" fontId="25" fillId="0" borderId="0" xfId="0" applyFont="1" applyAlignment="1">
      <alignment horizontal="centerContinuous"/>
    </xf>
    <xf numFmtId="0" fontId="26" fillId="0" borderId="0" xfId="0" applyFont="1" applyAlignment="1" quotePrefix="1">
      <alignment horizontal="centerContinuous"/>
    </xf>
    <xf numFmtId="0" fontId="24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 quotePrefix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 indent="4"/>
    </xf>
    <xf numFmtId="0" fontId="10" fillId="0" borderId="0" xfId="0" applyFont="1" applyBorder="1" applyAlignment="1">
      <alignment/>
    </xf>
    <xf numFmtId="0" fontId="0" fillId="0" borderId="7" xfId="0" applyBorder="1" applyAlignment="1">
      <alignment horizontal="center" vertical="top"/>
    </xf>
    <xf numFmtId="0" fontId="30" fillId="0" borderId="6" xfId="0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10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left" vertical="top" indent="4"/>
    </xf>
    <xf numFmtId="0" fontId="10" fillId="0" borderId="8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 quotePrefix="1">
      <alignment horizontal="centerContinuous"/>
    </xf>
    <xf numFmtId="0" fontId="10" fillId="0" borderId="4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center" vertical="center" wrapText="1"/>
    </xf>
    <xf numFmtId="189" fontId="31" fillId="0" borderId="6" xfId="0" applyNumberFormat="1" applyFont="1" applyBorder="1" applyAlignment="1">
      <alignment horizontal="right" vertical="top"/>
    </xf>
    <xf numFmtId="189" fontId="31" fillId="0" borderId="11" xfId="0" applyNumberFormat="1" applyFont="1" applyBorder="1" applyAlignment="1">
      <alignment horizontal="right" vertical="top"/>
    </xf>
    <xf numFmtId="189" fontId="33" fillId="0" borderId="6" xfId="0" applyNumberFormat="1" applyFont="1" applyBorder="1" applyAlignment="1">
      <alignment horizontal="right" vertical="top"/>
    </xf>
    <xf numFmtId="189" fontId="33" fillId="0" borderId="0" xfId="0" applyNumberFormat="1" applyFont="1" applyBorder="1" applyAlignment="1">
      <alignment horizontal="right" vertical="top"/>
    </xf>
    <xf numFmtId="189" fontId="31" fillId="0" borderId="0" xfId="0" applyNumberFormat="1" applyFont="1" applyBorder="1" applyAlignment="1">
      <alignment horizontal="right" vertical="top"/>
    </xf>
    <xf numFmtId="189" fontId="12" fillId="0" borderId="6" xfId="0" applyNumberFormat="1" applyFont="1" applyBorder="1" applyAlignment="1">
      <alignment horizontal="right" vertical="top"/>
    </xf>
    <xf numFmtId="189" fontId="12" fillId="0" borderId="0" xfId="0" applyNumberFormat="1" applyFont="1" applyBorder="1" applyAlignment="1">
      <alignment horizontal="right" vertical="top"/>
    </xf>
    <xf numFmtId="189" fontId="12" fillId="0" borderId="7" xfId="0" applyNumberFormat="1" applyFont="1" applyBorder="1" applyAlignment="1">
      <alignment horizontal="right" vertical="top"/>
    </xf>
    <xf numFmtId="189" fontId="12" fillId="0" borderId="12" xfId="0" applyNumberFormat="1" applyFont="1" applyBorder="1" applyAlignment="1">
      <alignment horizontal="right" vertical="top"/>
    </xf>
    <xf numFmtId="189" fontId="31" fillId="0" borderId="6" xfId="0" applyNumberFormat="1" applyFont="1" applyBorder="1" applyAlignment="1">
      <alignment horizontal="right" vertical="center"/>
    </xf>
    <xf numFmtId="189" fontId="31" fillId="0" borderId="13" xfId="0" applyNumberFormat="1" applyFont="1" applyBorder="1" applyAlignment="1">
      <alignment horizontal="right" vertical="center"/>
    </xf>
    <xf numFmtId="189" fontId="31" fillId="0" borderId="11" xfId="0" applyNumberFormat="1" applyFont="1" applyBorder="1" applyAlignment="1">
      <alignment horizontal="right" vertical="center"/>
    </xf>
    <xf numFmtId="0" fontId="30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4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indent="3"/>
    </xf>
    <xf numFmtId="189" fontId="33" fillId="0" borderId="6" xfId="0" applyNumberFormat="1" applyFont="1" applyBorder="1" applyAlignment="1">
      <alignment horizontal="right" vertical="center"/>
    </xf>
    <xf numFmtId="189" fontId="33" fillId="0" borderId="11" xfId="0" applyNumberFormat="1" applyFont="1" applyBorder="1" applyAlignment="1">
      <alignment horizontal="right" vertical="center"/>
    </xf>
    <xf numFmtId="0" fontId="30" fillId="0" borderId="6" xfId="0" applyFont="1" applyBorder="1" applyAlignment="1">
      <alignment horizontal="left" vertical="center"/>
    </xf>
    <xf numFmtId="189" fontId="33" fillId="0" borderId="0" xfId="0" applyNumberFormat="1" applyFont="1" applyBorder="1" applyAlignment="1">
      <alignment horizontal="right" vertical="center"/>
    </xf>
    <xf numFmtId="0" fontId="36" fillId="0" borderId="6" xfId="0" applyFont="1" applyBorder="1" applyAlignment="1">
      <alignment horizontal="left" vertical="center"/>
    </xf>
    <xf numFmtId="0" fontId="32" fillId="0" borderId="6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189" fontId="33" fillId="0" borderId="7" xfId="0" applyNumberFormat="1" applyFont="1" applyBorder="1" applyAlignment="1">
      <alignment horizontal="right" vertical="center"/>
    </xf>
    <xf numFmtId="189" fontId="33" fillId="0" borderId="12" xfId="0" applyNumberFormat="1" applyFont="1" applyBorder="1" applyAlignment="1">
      <alignment horizontal="right" vertical="center"/>
    </xf>
    <xf numFmtId="0" fontId="38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indent="3"/>
    </xf>
    <xf numFmtId="189" fontId="33" fillId="0" borderId="13" xfId="0" applyNumberFormat="1" applyFont="1" applyBorder="1" applyAlignment="1">
      <alignment horizontal="right" vertical="center"/>
    </xf>
    <xf numFmtId="0" fontId="35" fillId="0" borderId="6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189" fontId="31" fillId="0" borderId="14" xfId="0" applyNumberFormat="1" applyFont="1" applyBorder="1" applyAlignment="1">
      <alignment horizontal="right" vertical="center"/>
    </xf>
    <xf numFmtId="189" fontId="31" fillId="0" borderId="7" xfId="0" applyNumberFormat="1" applyFont="1" applyBorder="1" applyAlignment="1">
      <alignment horizontal="right" vertical="center"/>
    </xf>
    <xf numFmtId="189" fontId="31" fillId="0" borderId="15" xfId="0" applyNumberFormat="1" applyFont="1" applyBorder="1" applyAlignment="1">
      <alignment horizontal="right" vertical="center"/>
    </xf>
    <xf numFmtId="0" fontId="32" fillId="0" borderId="6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24" fillId="0" borderId="6" xfId="0" applyFont="1" applyFill="1" applyBorder="1" applyAlignment="1">
      <alignment horizontal="left" vertical="top"/>
    </xf>
    <xf numFmtId="189" fontId="31" fillId="0" borderId="6" xfId="0" applyNumberFormat="1" applyFont="1" applyFill="1" applyBorder="1" applyAlignment="1">
      <alignment horizontal="right" vertical="top"/>
    </xf>
    <xf numFmtId="189" fontId="31" fillId="0" borderId="11" xfId="0" applyNumberFormat="1" applyFont="1" applyFill="1" applyBorder="1" applyAlignment="1">
      <alignment horizontal="right" vertical="top"/>
    </xf>
    <xf numFmtId="0" fontId="32" fillId="0" borderId="0" xfId="0" applyFont="1" applyFill="1" applyAlignment="1">
      <alignment vertical="top"/>
    </xf>
    <xf numFmtId="0" fontId="37" fillId="0" borderId="6" xfId="0" applyFont="1" applyFill="1" applyBorder="1" applyAlignment="1">
      <alignment horizontal="left" vertical="top" indent="2"/>
    </xf>
    <xf numFmtId="0" fontId="10" fillId="0" borderId="6" xfId="0" applyFont="1" applyFill="1" applyBorder="1" applyAlignment="1">
      <alignment horizontal="left" vertical="top" wrapText="1" indent="3"/>
    </xf>
    <xf numFmtId="189" fontId="33" fillId="0" borderId="6" xfId="0" applyNumberFormat="1" applyFont="1" applyFill="1" applyBorder="1" applyAlignment="1">
      <alignment horizontal="right" vertical="top"/>
    </xf>
    <xf numFmtId="189" fontId="33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10" fillId="0" borderId="6" xfId="0" applyFont="1" applyFill="1" applyBorder="1" applyAlignment="1">
      <alignment horizontal="left" vertical="top" indent="3"/>
    </xf>
    <xf numFmtId="0" fontId="10" fillId="0" borderId="6" xfId="0" applyFont="1" applyFill="1" applyBorder="1" applyAlignment="1">
      <alignment horizontal="left" vertical="top" indent="4"/>
    </xf>
    <xf numFmtId="0" fontId="24" fillId="0" borderId="6" xfId="0" applyFont="1" applyBorder="1" applyAlignment="1" quotePrefix="1">
      <alignment horizontal="center" vertical="center"/>
    </xf>
    <xf numFmtId="189" fontId="31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10" fillId="0" borderId="0" xfId="0" applyFont="1" applyFill="1" applyAlignment="1" quotePrefix="1">
      <alignment horizontal="centerContinuous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0" fillId="0" borderId="1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0" fillId="0" borderId="2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10" fillId="0" borderId="8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 quotePrefix="1">
      <alignment horizontal="center" vertical="center"/>
    </xf>
    <xf numFmtId="0" fontId="10" fillId="0" borderId="4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distributed" vertical="center" wrapText="1"/>
    </xf>
    <xf numFmtId="0" fontId="10" fillId="0" borderId="4" xfId="0" applyFont="1" applyFill="1" applyBorder="1" applyAlignment="1">
      <alignment horizontal="distributed" vertical="center" wrapText="1"/>
    </xf>
    <xf numFmtId="0" fontId="30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24" fillId="0" borderId="6" xfId="0" applyFont="1" applyFill="1" applyBorder="1" applyAlignment="1" quotePrefix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4" fillId="0" borderId="6" xfId="0" applyFont="1" applyFill="1" applyBorder="1" applyAlignment="1">
      <alignment horizontal="left" vertical="top" inden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86" fontId="11" fillId="0" borderId="0" xfId="0" applyNumberFormat="1" applyFont="1" applyFill="1" applyBorder="1" applyAlignment="1">
      <alignment horizontal="right"/>
    </xf>
    <xf numFmtId="186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 quotePrefix="1">
      <alignment horizontal="centerContinuous"/>
    </xf>
    <xf numFmtId="0" fontId="24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 quotePrefix="1">
      <alignment horizontal="centerContinuous" vertical="center"/>
    </xf>
    <xf numFmtId="0" fontId="10" fillId="0" borderId="16" xfId="0" applyFont="1" applyFill="1" applyBorder="1" applyAlignment="1">
      <alignment horizontal="distributed" vertical="center"/>
    </xf>
    <xf numFmtId="186" fontId="11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49" fontId="24" fillId="0" borderId="6" xfId="0" applyNumberFormat="1" applyFont="1" applyBorder="1" applyAlignment="1">
      <alignment horizontal="left" vertical="top" indent="1"/>
    </xf>
    <xf numFmtId="49" fontId="10" fillId="0" borderId="6" xfId="0" applyNumberFormat="1" applyFont="1" applyBorder="1" applyAlignment="1">
      <alignment horizontal="left" vertical="top" indent="3"/>
    </xf>
    <xf numFmtId="49" fontId="10" fillId="0" borderId="6" xfId="0" applyNumberFormat="1" applyFont="1" applyBorder="1" applyAlignment="1">
      <alignment horizontal="left" vertical="top" indent="4"/>
    </xf>
    <xf numFmtId="49" fontId="24" fillId="0" borderId="6" xfId="0" applyNumberFormat="1" applyFont="1" applyBorder="1" applyAlignment="1">
      <alignment vertical="top"/>
    </xf>
    <xf numFmtId="0" fontId="18" fillId="0" borderId="0" xfId="0" applyFont="1" applyAlignment="1">
      <alignment/>
    </xf>
    <xf numFmtId="189" fontId="33" fillId="2" borderId="6" xfId="0" applyNumberFormat="1" applyFont="1" applyFill="1" applyBorder="1" applyAlignment="1">
      <alignment horizontal="right" vertical="top"/>
    </xf>
    <xf numFmtId="189" fontId="31" fillId="3" borderId="6" xfId="0" applyNumberFormat="1" applyFont="1" applyFill="1" applyBorder="1" applyAlignment="1">
      <alignment horizontal="right" vertical="center"/>
    </xf>
    <xf numFmtId="189" fontId="31" fillId="3" borderId="6" xfId="0" applyNumberFormat="1" applyFont="1" applyFill="1" applyBorder="1" applyAlignment="1">
      <alignment horizontal="right" vertical="top"/>
    </xf>
    <xf numFmtId="189" fontId="33" fillId="3" borderId="6" xfId="0" applyNumberFormat="1" applyFont="1" applyFill="1" applyBorder="1" applyAlignment="1">
      <alignment horizontal="right" vertical="top"/>
    </xf>
    <xf numFmtId="0" fontId="10" fillId="3" borderId="17" xfId="0" applyFont="1" applyFill="1" applyBorder="1" applyAlignment="1" quotePrefix="1">
      <alignment horizontal="distributed" vertical="center"/>
    </xf>
    <xf numFmtId="0" fontId="10" fillId="3" borderId="2" xfId="0" applyFont="1" applyFill="1" applyBorder="1" applyAlignment="1">
      <alignment horizontal="distributed" vertical="center"/>
    </xf>
    <xf numFmtId="0" fontId="17" fillId="3" borderId="2" xfId="0" applyFont="1" applyFill="1" applyBorder="1" applyAlignment="1">
      <alignment horizontal="centerContinuous" vertical="center"/>
    </xf>
    <xf numFmtId="0" fontId="10" fillId="3" borderId="17" xfId="0" applyFont="1" applyFill="1" applyBorder="1" applyAlignment="1" quotePrefix="1">
      <alignment horizontal="center" vertical="center"/>
    </xf>
    <xf numFmtId="189" fontId="33" fillId="2" borderId="6" xfId="0" applyNumberFormat="1" applyFont="1" applyFill="1" applyBorder="1" applyAlignment="1">
      <alignment horizontal="right" vertical="center"/>
    </xf>
    <xf numFmtId="189" fontId="33" fillId="0" borderId="11" xfId="0" applyNumberFormat="1" applyFont="1" applyFill="1" applyBorder="1" applyAlignment="1">
      <alignment horizontal="right" vertical="top"/>
    </xf>
    <xf numFmtId="0" fontId="18" fillId="0" borderId="0" xfId="0" applyFont="1" applyFill="1" applyAlignment="1">
      <alignment/>
    </xf>
    <xf numFmtId="0" fontId="10" fillId="0" borderId="6" xfId="0" applyFont="1" applyFill="1" applyBorder="1" applyAlignment="1">
      <alignment horizontal="left" vertical="top" wrapText="1" indent="4"/>
    </xf>
    <xf numFmtId="0" fontId="30" fillId="0" borderId="7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left" vertical="top" indent="4"/>
    </xf>
    <xf numFmtId="0" fontId="10" fillId="0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vertical="top"/>
    </xf>
    <xf numFmtId="49" fontId="24" fillId="0" borderId="6" xfId="0" applyNumberFormat="1" applyFont="1" applyFill="1" applyBorder="1" applyAlignment="1">
      <alignment horizontal="left" vertical="top" indent="1"/>
    </xf>
    <xf numFmtId="49" fontId="10" fillId="0" borderId="6" xfId="0" applyNumberFormat="1" applyFont="1" applyFill="1" applyBorder="1" applyAlignment="1">
      <alignment horizontal="left" vertical="top" indent="3"/>
    </xf>
    <xf numFmtId="49" fontId="10" fillId="0" borderId="6" xfId="0" applyNumberFormat="1" applyFont="1" applyFill="1" applyBorder="1" applyAlignment="1">
      <alignment horizontal="left" vertical="top" indent="4"/>
    </xf>
    <xf numFmtId="0" fontId="10" fillId="0" borderId="19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0" fillId="0" borderId="2" xfId="0" applyFont="1" applyBorder="1" applyAlignment="1" quotePrefix="1">
      <alignment horizontal="distributed" vertical="center"/>
    </xf>
    <xf numFmtId="0" fontId="10" fillId="0" borderId="17" xfId="0" applyFont="1" applyBorder="1" applyAlignment="1" quotePrefix="1">
      <alignment horizontal="distributed" vertical="center"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distributed" vertical="center" wrapText="1"/>
    </xf>
    <xf numFmtId="0" fontId="10" fillId="0" borderId="2" xfId="0" applyFont="1" applyFill="1" applyBorder="1" applyAlignment="1" quotePrefix="1">
      <alignment horizontal="distributed" vertical="center"/>
    </xf>
    <xf numFmtId="0" fontId="10" fillId="0" borderId="17" xfId="0" applyFont="1" applyFill="1" applyBorder="1" applyAlignment="1" quotePrefix="1">
      <alignment horizontal="distributed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Border="1" applyAlignment="1" quotePrefix="1">
      <alignment horizontal="center" vertical="center"/>
    </xf>
    <xf numFmtId="0" fontId="0" fillId="0" borderId="17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7" fillId="0" borderId="1" xfId="0" applyFont="1" applyBorder="1" applyAlignment="1">
      <alignment horizontal="left" wrapText="1"/>
    </xf>
    <xf numFmtId="0" fontId="0" fillId="0" borderId="2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10" fillId="0" borderId="8" xfId="0" applyFont="1" applyBorder="1" applyAlignment="1" quotePrefix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91" fontId="31" fillId="0" borderId="11" xfId="0" applyNumberFormat="1" applyFont="1" applyBorder="1" applyAlignment="1">
      <alignment horizontal="right" vertical="center"/>
    </xf>
    <xf numFmtId="191" fontId="31" fillId="0" borderId="0" xfId="0" applyNumberFormat="1" applyFont="1" applyBorder="1" applyAlignment="1">
      <alignment horizontal="right" vertical="top"/>
    </xf>
    <xf numFmtId="191" fontId="31" fillId="0" borderId="11" xfId="0" applyNumberFormat="1" applyFont="1" applyBorder="1" applyAlignment="1">
      <alignment horizontal="right" vertical="top"/>
    </xf>
    <xf numFmtId="191" fontId="33" fillId="0" borderId="11" xfId="0" applyNumberFormat="1" applyFont="1" applyBorder="1" applyAlignment="1">
      <alignment horizontal="right" vertical="top"/>
    </xf>
    <xf numFmtId="191" fontId="33" fillId="0" borderId="0" xfId="0" applyNumberFormat="1" applyFont="1" applyBorder="1" applyAlignment="1">
      <alignment horizontal="right" vertical="top"/>
    </xf>
    <xf numFmtId="191" fontId="31" fillId="0" borderId="0" xfId="0" applyNumberFormat="1" applyFont="1" applyFill="1" applyBorder="1" applyAlignment="1">
      <alignment horizontal="right" vertical="top"/>
    </xf>
    <xf numFmtId="191" fontId="33" fillId="0" borderId="11" xfId="0" applyNumberFormat="1" applyFont="1" applyFill="1" applyBorder="1" applyAlignment="1">
      <alignment horizontal="right" vertical="top"/>
    </xf>
    <xf numFmtId="191" fontId="31" fillId="0" borderId="6" xfId="0" applyNumberFormat="1" applyFont="1" applyFill="1" applyBorder="1" applyAlignment="1">
      <alignment horizontal="right" vertical="center"/>
    </xf>
    <xf numFmtId="191" fontId="31" fillId="0" borderId="13" xfId="0" applyNumberFormat="1" applyFont="1" applyFill="1" applyBorder="1" applyAlignment="1">
      <alignment horizontal="right" vertical="center"/>
    </xf>
    <xf numFmtId="191" fontId="31" fillId="0" borderId="11" xfId="0" applyNumberFormat="1" applyFont="1" applyFill="1" applyBorder="1" applyAlignment="1">
      <alignment horizontal="right" vertical="center"/>
    </xf>
    <xf numFmtId="191" fontId="31" fillId="0" borderId="6" xfId="0" applyNumberFormat="1" applyFont="1" applyFill="1" applyBorder="1" applyAlignment="1">
      <alignment horizontal="right" vertical="top"/>
    </xf>
    <xf numFmtId="191" fontId="31" fillId="0" borderId="13" xfId="0" applyNumberFormat="1" applyFont="1" applyFill="1" applyBorder="1" applyAlignment="1">
      <alignment horizontal="right" vertical="top"/>
    </xf>
    <xf numFmtId="191" fontId="31" fillId="0" borderId="11" xfId="0" applyNumberFormat="1" applyFont="1" applyFill="1" applyBorder="1" applyAlignment="1">
      <alignment horizontal="right" vertical="top"/>
    </xf>
    <xf numFmtId="191" fontId="33" fillId="0" borderId="6" xfId="0" applyNumberFormat="1" applyFont="1" applyFill="1" applyBorder="1" applyAlignment="1">
      <alignment horizontal="right" vertical="top"/>
    </xf>
    <xf numFmtId="191" fontId="33" fillId="0" borderId="13" xfId="0" applyNumberFormat="1" applyFont="1" applyFill="1" applyBorder="1" applyAlignment="1">
      <alignment horizontal="right" vertical="top"/>
    </xf>
    <xf numFmtId="191" fontId="33" fillId="0" borderId="0" xfId="0" applyNumberFormat="1" applyFont="1" applyFill="1" applyBorder="1" applyAlignment="1">
      <alignment horizontal="right" vertical="top"/>
    </xf>
    <xf numFmtId="191" fontId="33" fillId="0" borderId="7" xfId="0" applyNumberFormat="1" applyFont="1" applyFill="1" applyBorder="1" applyAlignment="1">
      <alignment horizontal="right" vertical="top"/>
    </xf>
    <xf numFmtId="191" fontId="33" fillId="0" borderId="14" xfId="0" applyNumberFormat="1" applyFont="1" applyFill="1" applyBorder="1" applyAlignment="1">
      <alignment horizontal="right" vertical="top"/>
    </xf>
    <xf numFmtId="191" fontId="33" fillId="0" borderId="12" xfId="0" applyNumberFormat="1" applyFont="1" applyFill="1" applyBorder="1" applyAlignment="1">
      <alignment horizontal="right" vertical="top"/>
    </xf>
    <xf numFmtId="191" fontId="31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1238250</xdr:colOff>
      <xdr:row>2</xdr:row>
      <xdr:rowOff>66675</xdr:rowOff>
    </xdr:from>
    <xdr:to>
      <xdr:col>19</xdr:col>
      <xdr:colOff>0</xdr:colOff>
      <xdr:row>2</xdr:row>
      <xdr:rowOff>304800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630150" y="72390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18</xdr:col>
      <xdr:colOff>1238250</xdr:colOff>
      <xdr:row>2</xdr:row>
      <xdr:rowOff>66675</xdr:rowOff>
    </xdr:from>
    <xdr:to>
      <xdr:col>19</xdr:col>
      <xdr:colOff>0</xdr:colOff>
      <xdr:row>2</xdr:row>
      <xdr:rowOff>304800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630150" y="72390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521;&#23159;\&#20854;&#20182;\&#32317;&#27770;&#31639;\&#26131;&#28153;&#27700;&#22320;&#21312;&#27700;&#24739;&#27835;&#29702;&#35336;&#30059;\&#26131;&#28153;&#27700;&#31532;2&#26399;\&#24180;&#24230;&#26371;&#35336;&#22577;&#21578;\&#26371;&#35336;&#22577;&#21578;&#65343;&#26131;&#28153;&#27700;&#22320;&#21312;&#27700;&#24739;&#27835;&#29702;&#35336;&#30059;&#31532;2%20&#26399;&#29305;&#21029;&#38928;&#31639;97&#24180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融資本年度"/>
      <sheetName val="融資累計表 "/>
      <sheetName val="歲入本年度"/>
      <sheetName val="歲入累計表"/>
      <sheetName val="歲出本年度"/>
      <sheetName val="歲出累計表"/>
      <sheetName val="平衡表"/>
      <sheetName val="平衡表 (營建)"/>
      <sheetName val="平衡表 (水利)"/>
      <sheetName val="平衡表 (地質)"/>
      <sheetName val="平衡表 (農委)"/>
      <sheetName val="平衡表 (水保)"/>
    </sheetNames>
    <sheetDataSet>
      <sheetData sheetId="2">
        <row r="10">
          <cell r="L10">
            <v>303820</v>
          </cell>
        </row>
        <row r="13">
          <cell r="L13">
            <v>4860</v>
          </cell>
        </row>
        <row r="17">
          <cell r="L17">
            <v>15661082</v>
          </cell>
        </row>
      </sheetData>
      <sheetData sheetId="4">
        <row r="11">
          <cell r="I11">
            <v>1023300000</v>
          </cell>
        </row>
        <row r="16">
          <cell r="I16">
            <v>589950000</v>
          </cell>
        </row>
        <row r="17">
          <cell r="I17">
            <v>3594492000</v>
          </cell>
        </row>
        <row r="18">
          <cell r="I18">
            <v>5800000</v>
          </cell>
        </row>
        <row r="21">
          <cell r="I21">
            <v>104100000</v>
          </cell>
        </row>
        <row r="26">
          <cell r="I26">
            <v>370000000</v>
          </cell>
        </row>
        <row r="30">
          <cell r="I30">
            <v>1400000000</v>
          </cell>
        </row>
        <row r="31">
          <cell r="I31">
            <v>2600000000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="75" zoomScaleNormal="75" zoomScaleSheetLayoutView="100" workbookViewId="0" topLeftCell="A1">
      <selection activeCell="G11" sqref="G11"/>
    </sheetView>
  </sheetViews>
  <sheetFormatPr defaultColWidth="9.00390625" defaultRowHeight="15.75"/>
  <cols>
    <col min="1" max="1" width="25.125" style="0" customWidth="1"/>
    <col min="2" max="4" width="19.25390625" style="0" customWidth="1"/>
    <col min="5" max="8" width="16.50390625" style="0" customWidth="1"/>
    <col min="9" max="9" width="16.50390625" style="22" customWidth="1"/>
  </cols>
  <sheetData>
    <row r="1" spans="1:9" ht="24.75" customHeight="1">
      <c r="A1" s="6"/>
      <c r="B1" s="2"/>
      <c r="C1" s="2"/>
      <c r="D1" s="31" t="s">
        <v>108</v>
      </c>
      <c r="E1" s="191" t="s">
        <v>113</v>
      </c>
      <c r="F1" s="32"/>
      <c r="G1" s="3"/>
      <c r="H1" s="2"/>
      <c r="I1" s="4"/>
    </row>
    <row r="2" spans="1:9" ht="24.75" customHeight="1">
      <c r="A2" s="8"/>
      <c r="B2" s="2"/>
      <c r="C2" s="2"/>
      <c r="D2" s="33" t="s">
        <v>85</v>
      </c>
      <c r="E2" s="34" t="s">
        <v>34</v>
      </c>
      <c r="F2" s="34"/>
      <c r="G2" s="2"/>
      <c r="H2" s="2"/>
      <c r="I2" s="4"/>
    </row>
    <row r="3" spans="1:9" s="12" customFormat="1" ht="24.75" customHeight="1" thickBot="1">
      <c r="A3" s="10"/>
      <c r="B3" s="9"/>
      <c r="C3" s="9"/>
      <c r="D3" s="11" t="s">
        <v>111</v>
      </c>
      <c r="E3" s="57" t="s">
        <v>112</v>
      </c>
      <c r="F3" s="36"/>
      <c r="G3" s="9"/>
      <c r="H3" s="9"/>
      <c r="I3" s="46" t="s">
        <v>23</v>
      </c>
    </row>
    <row r="4" spans="1:9" s="17" customFormat="1" ht="24.75" customHeight="1">
      <c r="A4" s="225" t="s">
        <v>20</v>
      </c>
      <c r="B4" s="67" t="s">
        <v>57</v>
      </c>
      <c r="C4" s="68"/>
      <c r="D4" s="68"/>
      <c r="E4" s="58" t="s">
        <v>56</v>
      </c>
      <c r="F4" s="68"/>
      <c r="G4" s="69"/>
      <c r="H4" s="227" t="s">
        <v>58</v>
      </c>
      <c r="I4" s="213" t="s">
        <v>62</v>
      </c>
    </row>
    <row r="5" spans="1:9" s="17" customFormat="1" ht="38.25" customHeight="1">
      <c r="A5" s="226"/>
      <c r="B5" s="70" t="s">
        <v>8</v>
      </c>
      <c r="C5" s="71" t="s">
        <v>26</v>
      </c>
      <c r="D5" s="72" t="s">
        <v>9</v>
      </c>
      <c r="E5" s="76" t="s">
        <v>27</v>
      </c>
      <c r="F5" s="75" t="s">
        <v>64</v>
      </c>
      <c r="G5" s="72" t="s">
        <v>16</v>
      </c>
      <c r="H5" s="228"/>
      <c r="I5" s="214"/>
    </row>
    <row r="6" spans="1:9" s="91" customFormat="1" ht="24" customHeight="1">
      <c r="A6" s="125" t="s">
        <v>5</v>
      </c>
      <c r="B6" s="87">
        <f aca="true" t="shared" si="0" ref="B6:I6">B7</f>
        <v>40455000000</v>
      </c>
      <c r="C6" s="87">
        <f t="shared" si="0"/>
        <v>0</v>
      </c>
      <c r="D6" s="87">
        <f t="shared" si="0"/>
        <v>40455000000</v>
      </c>
      <c r="E6" s="86">
        <f t="shared" si="0"/>
        <v>17302050000</v>
      </c>
      <c r="F6" s="87">
        <f t="shared" si="0"/>
        <v>0</v>
      </c>
      <c r="G6" s="87">
        <f t="shared" si="0"/>
        <v>17302050000</v>
      </c>
      <c r="H6" s="87">
        <f t="shared" si="0"/>
        <v>0</v>
      </c>
      <c r="I6" s="88">
        <f t="shared" si="0"/>
        <v>17302050000</v>
      </c>
    </row>
    <row r="7" spans="1:9" s="92" customFormat="1" ht="22.5" customHeight="1">
      <c r="A7" s="104" t="s">
        <v>66</v>
      </c>
      <c r="B7" s="87">
        <f aca="true" t="shared" si="1" ref="B7:I7">B8</f>
        <v>40455000000</v>
      </c>
      <c r="C7" s="87">
        <f t="shared" si="1"/>
        <v>0</v>
      </c>
      <c r="D7" s="87">
        <f t="shared" si="1"/>
        <v>40455000000</v>
      </c>
      <c r="E7" s="86">
        <f t="shared" si="1"/>
        <v>17302050000</v>
      </c>
      <c r="F7" s="87">
        <f t="shared" si="1"/>
        <v>0</v>
      </c>
      <c r="G7" s="87">
        <f t="shared" si="1"/>
        <v>17302050000</v>
      </c>
      <c r="H7" s="87">
        <f t="shared" si="1"/>
        <v>0</v>
      </c>
      <c r="I7" s="88">
        <f t="shared" si="1"/>
        <v>17302050000</v>
      </c>
    </row>
    <row r="8" spans="1:9" s="92" customFormat="1" ht="22.5" customHeight="1">
      <c r="A8" s="100" t="s">
        <v>42</v>
      </c>
      <c r="B8" s="87">
        <f>B9+B10</f>
        <v>40455000000</v>
      </c>
      <c r="C8" s="87">
        <f aca="true" t="shared" si="2" ref="C8:I8">C9+C10</f>
        <v>0</v>
      </c>
      <c r="D8" s="87">
        <f t="shared" si="2"/>
        <v>40455000000</v>
      </c>
      <c r="E8" s="86">
        <f t="shared" si="2"/>
        <v>17302050000</v>
      </c>
      <c r="F8" s="87">
        <f t="shared" si="2"/>
        <v>0</v>
      </c>
      <c r="G8" s="87">
        <f t="shared" si="2"/>
        <v>17302050000</v>
      </c>
      <c r="H8" s="87">
        <f t="shared" si="2"/>
        <v>0</v>
      </c>
      <c r="I8" s="88">
        <f t="shared" si="2"/>
        <v>17302050000</v>
      </c>
    </row>
    <row r="9" spans="1:9" s="92" customFormat="1" ht="22.5" customHeight="1">
      <c r="A9" s="105" t="s">
        <v>40</v>
      </c>
      <c r="B9" s="106">
        <v>25000000000</v>
      </c>
      <c r="C9" s="106">
        <v>0</v>
      </c>
      <c r="D9" s="106">
        <f>B9+C9</f>
        <v>25000000000</v>
      </c>
      <c r="E9" s="95">
        <v>10000000000</v>
      </c>
      <c r="F9" s="106">
        <v>0</v>
      </c>
      <c r="G9" s="106">
        <f>E9+F9</f>
        <v>10000000000</v>
      </c>
      <c r="H9" s="106">
        <v>0</v>
      </c>
      <c r="I9" s="96">
        <f>G9-H9</f>
        <v>10000000000</v>
      </c>
    </row>
    <row r="10" spans="1:9" s="92" customFormat="1" ht="22.5" customHeight="1">
      <c r="A10" s="105" t="s">
        <v>41</v>
      </c>
      <c r="B10" s="106">
        <v>15455000000</v>
      </c>
      <c r="C10" s="106">
        <v>0</v>
      </c>
      <c r="D10" s="106">
        <f>B10+C10</f>
        <v>15455000000</v>
      </c>
      <c r="E10" s="95">
        <v>7302050000</v>
      </c>
      <c r="F10" s="106">
        <v>0</v>
      </c>
      <c r="G10" s="106">
        <f>E10+F10</f>
        <v>7302050000</v>
      </c>
      <c r="H10" s="106">
        <v>0</v>
      </c>
      <c r="I10" s="96">
        <f>G10-H10</f>
        <v>7302050000</v>
      </c>
    </row>
    <row r="11" spans="1:9" s="92" customFormat="1" ht="21.75" customHeight="1">
      <c r="A11" s="93"/>
      <c r="B11" s="87"/>
      <c r="C11" s="106"/>
      <c r="D11" s="87"/>
      <c r="E11" s="86"/>
      <c r="F11" s="106"/>
      <c r="G11" s="87"/>
      <c r="H11" s="87"/>
      <c r="I11" s="88"/>
    </row>
    <row r="12" spans="1:9" s="92" customFormat="1" ht="21.75" customHeight="1">
      <c r="A12" s="107"/>
      <c r="B12" s="106"/>
      <c r="C12" s="106"/>
      <c r="D12" s="106"/>
      <c r="E12" s="95"/>
      <c r="F12" s="106"/>
      <c r="G12" s="106"/>
      <c r="H12" s="106"/>
      <c r="I12" s="96"/>
    </row>
    <row r="13" spans="1:9" s="92" customFormat="1" ht="21.75" customHeight="1">
      <c r="A13" s="107"/>
      <c r="B13" s="106"/>
      <c r="C13" s="106"/>
      <c r="D13" s="106"/>
      <c r="E13" s="95"/>
      <c r="F13" s="106"/>
      <c r="G13" s="106"/>
      <c r="H13" s="106"/>
      <c r="I13" s="96"/>
    </row>
    <row r="14" spans="1:9" s="92" customFormat="1" ht="21.75" customHeight="1">
      <c r="A14" s="108"/>
      <c r="B14" s="106"/>
      <c r="C14" s="106"/>
      <c r="D14" s="106"/>
      <c r="E14" s="95"/>
      <c r="F14" s="106"/>
      <c r="G14" s="106"/>
      <c r="H14" s="106"/>
      <c r="I14" s="96"/>
    </row>
    <row r="15" spans="1:9" s="92" customFormat="1" ht="21.75" customHeight="1">
      <c r="A15" s="107"/>
      <c r="B15" s="106"/>
      <c r="C15" s="106"/>
      <c r="D15" s="106"/>
      <c r="E15" s="95"/>
      <c r="F15" s="106"/>
      <c r="G15" s="106"/>
      <c r="H15" s="106"/>
      <c r="I15" s="96"/>
    </row>
    <row r="16" spans="1:9" s="92" customFormat="1" ht="21.75" customHeight="1">
      <c r="A16" s="100"/>
      <c r="B16" s="87"/>
      <c r="C16" s="87"/>
      <c r="D16" s="87"/>
      <c r="E16" s="86"/>
      <c r="F16" s="87"/>
      <c r="G16" s="87"/>
      <c r="H16" s="87"/>
      <c r="I16" s="88"/>
    </row>
    <row r="17" spans="1:9" s="92" customFormat="1" ht="21.75" customHeight="1">
      <c r="A17" s="93"/>
      <c r="B17" s="87"/>
      <c r="C17" s="87"/>
      <c r="D17" s="87"/>
      <c r="E17" s="86"/>
      <c r="F17" s="87"/>
      <c r="G17" s="87"/>
      <c r="H17" s="87"/>
      <c r="I17" s="88"/>
    </row>
    <row r="18" spans="1:9" s="92" customFormat="1" ht="21.75" customHeight="1">
      <c r="A18" s="107"/>
      <c r="B18" s="106"/>
      <c r="C18" s="106"/>
      <c r="D18" s="106"/>
      <c r="E18" s="95"/>
      <c r="F18" s="106"/>
      <c r="G18" s="106"/>
      <c r="H18" s="106"/>
      <c r="I18" s="96"/>
    </row>
    <row r="19" spans="1:9" s="92" customFormat="1" ht="21.75" customHeight="1">
      <c r="A19" s="107"/>
      <c r="B19" s="106"/>
      <c r="C19" s="106"/>
      <c r="D19" s="106"/>
      <c r="E19" s="95"/>
      <c r="F19" s="106"/>
      <c r="G19" s="106"/>
      <c r="H19" s="106"/>
      <c r="I19" s="96"/>
    </row>
    <row r="20" spans="1:9" s="92" customFormat="1" ht="21.75" customHeight="1">
      <c r="A20" s="107"/>
      <c r="B20" s="106"/>
      <c r="C20" s="106"/>
      <c r="D20" s="106"/>
      <c r="E20" s="95"/>
      <c r="F20" s="106"/>
      <c r="G20" s="106"/>
      <c r="H20" s="106"/>
      <c r="I20" s="96"/>
    </row>
    <row r="21" spans="1:9" s="92" customFormat="1" ht="21.75" customHeight="1">
      <c r="A21" s="100"/>
      <c r="B21" s="87"/>
      <c r="C21" s="87"/>
      <c r="D21" s="87"/>
      <c r="E21" s="86"/>
      <c r="F21" s="87"/>
      <c r="G21" s="87"/>
      <c r="H21" s="87"/>
      <c r="I21" s="88"/>
    </row>
    <row r="22" spans="1:9" s="92" customFormat="1" ht="21.75" customHeight="1">
      <c r="A22" s="93"/>
      <c r="B22" s="87"/>
      <c r="C22" s="87"/>
      <c r="D22" s="87"/>
      <c r="E22" s="86"/>
      <c r="F22" s="87"/>
      <c r="G22" s="87"/>
      <c r="H22" s="87"/>
      <c r="I22" s="88"/>
    </row>
    <row r="23" spans="1:9" s="92" customFormat="1" ht="21.75" customHeight="1">
      <c r="A23" s="107"/>
      <c r="B23" s="106"/>
      <c r="C23" s="106"/>
      <c r="D23" s="106"/>
      <c r="E23" s="95"/>
      <c r="F23" s="106"/>
      <c r="G23" s="106"/>
      <c r="H23" s="106"/>
      <c r="I23" s="96"/>
    </row>
    <row r="24" spans="1:9" s="92" customFormat="1" ht="21.75" customHeight="1">
      <c r="A24" s="107"/>
      <c r="B24" s="106"/>
      <c r="C24" s="106"/>
      <c r="D24" s="106"/>
      <c r="E24" s="95"/>
      <c r="F24" s="106"/>
      <c r="G24" s="106"/>
      <c r="H24" s="106"/>
      <c r="I24" s="96"/>
    </row>
    <row r="25" spans="1:9" s="92" customFormat="1" ht="21.75" customHeight="1">
      <c r="A25" s="100"/>
      <c r="B25" s="87"/>
      <c r="C25" s="87"/>
      <c r="D25" s="87"/>
      <c r="E25" s="86"/>
      <c r="F25" s="87"/>
      <c r="G25" s="87"/>
      <c r="H25" s="87"/>
      <c r="I25" s="88"/>
    </row>
    <row r="26" spans="1:9" s="92" customFormat="1" ht="21.75" customHeight="1">
      <c r="A26" s="100"/>
      <c r="B26" s="87"/>
      <c r="C26" s="87"/>
      <c r="D26" s="87"/>
      <c r="E26" s="86"/>
      <c r="F26" s="87"/>
      <c r="G26" s="87"/>
      <c r="H26" s="87"/>
      <c r="I26" s="88"/>
    </row>
    <row r="27" spans="1:9" s="92" customFormat="1" ht="21.75" customHeight="1">
      <c r="A27" s="100"/>
      <c r="B27" s="87"/>
      <c r="C27" s="87"/>
      <c r="D27" s="87"/>
      <c r="E27" s="86"/>
      <c r="F27" s="87"/>
      <c r="G27" s="87"/>
      <c r="H27" s="87"/>
      <c r="I27" s="88"/>
    </row>
    <row r="28" spans="1:9" s="92" customFormat="1" ht="21.75" customHeight="1">
      <c r="A28" s="100"/>
      <c r="B28" s="87"/>
      <c r="C28" s="87"/>
      <c r="D28" s="87"/>
      <c r="E28" s="86"/>
      <c r="F28" s="87"/>
      <c r="G28" s="87"/>
      <c r="H28" s="87"/>
      <c r="I28" s="88"/>
    </row>
    <row r="29" spans="1:9" s="92" customFormat="1" ht="21.75" customHeight="1">
      <c r="A29" s="100"/>
      <c r="B29" s="87"/>
      <c r="C29" s="87"/>
      <c r="D29" s="87"/>
      <c r="E29" s="86"/>
      <c r="F29" s="87"/>
      <c r="G29" s="87"/>
      <c r="H29" s="87"/>
      <c r="I29" s="88"/>
    </row>
    <row r="30" spans="1:9" s="92" customFormat="1" ht="21.75" customHeight="1">
      <c r="A30" s="100"/>
      <c r="B30" s="87"/>
      <c r="C30" s="87"/>
      <c r="D30" s="87"/>
      <c r="E30" s="86"/>
      <c r="F30" s="87"/>
      <c r="G30" s="87"/>
      <c r="H30" s="87"/>
      <c r="I30" s="88"/>
    </row>
    <row r="31" spans="1:9" s="92" customFormat="1" ht="21.75" customHeight="1">
      <c r="A31" s="100"/>
      <c r="B31" s="87"/>
      <c r="C31" s="87"/>
      <c r="D31" s="87"/>
      <c r="E31" s="86"/>
      <c r="F31" s="87"/>
      <c r="G31" s="87"/>
      <c r="H31" s="87"/>
      <c r="I31" s="88"/>
    </row>
    <row r="32" spans="1:9" s="92" customFormat="1" ht="36.75" customHeight="1" thickBot="1">
      <c r="A32" s="101"/>
      <c r="B32" s="109"/>
      <c r="C32" s="109"/>
      <c r="D32" s="109"/>
      <c r="E32" s="110"/>
      <c r="F32" s="109"/>
      <c r="G32" s="109"/>
      <c r="H32" s="109"/>
      <c r="I32" s="111"/>
    </row>
    <row r="33" spans="1:9" ht="18.75" customHeight="1">
      <c r="A33" s="39"/>
      <c r="B33" s="40"/>
      <c r="C33" s="40"/>
      <c r="D33" s="40"/>
      <c r="E33" s="40"/>
      <c r="F33" s="40"/>
      <c r="G33" s="40"/>
      <c r="H33" s="40"/>
      <c r="I33" s="40"/>
    </row>
    <row r="34" spans="1:9" ht="18.75" customHeight="1">
      <c r="A34" s="24"/>
      <c r="B34" s="25"/>
      <c r="C34" s="25"/>
      <c r="D34" s="25"/>
      <c r="E34" s="25"/>
      <c r="F34" s="25"/>
      <c r="G34" s="26"/>
      <c r="H34" s="26"/>
      <c r="I34" s="26"/>
    </row>
    <row r="35" ht="19.5" customHeight="1"/>
  </sheetData>
  <mergeCells count="3">
    <mergeCell ref="I4:I5"/>
    <mergeCell ref="A4:A5"/>
    <mergeCell ref="H4:H5"/>
  </mergeCells>
  <printOptions horizontalCentered="1"/>
  <pageMargins left="0.6692913385826772" right="0.6692913385826772" top="0.9448818897637796" bottom="0.7874015748031497" header="0.5118110236220472" footer="0.31496062992125984"/>
  <pageSetup firstPageNumber="76" useFirstPageNumber="1" horizontalDpi="600" verticalDpi="600" orientation="portrait" pageOrder="overThenDown" paperSize="9" r:id="rId1"/>
  <headerFooter alignWithMargins="0">
    <oddFooter>&amp;C&amp;"新細明體,標準"丙&amp;"Times New Roman,標準"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="75" zoomScaleNormal="75" zoomScaleSheetLayoutView="100" workbookViewId="0" topLeftCell="A1">
      <selection activeCell="G11" sqref="G11"/>
    </sheetView>
  </sheetViews>
  <sheetFormatPr defaultColWidth="9.00390625" defaultRowHeight="15.75"/>
  <cols>
    <col min="1" max="1" width="25.125" style="0" customWidth="1"/>
    <col min="2" max="2" width="19.125" style="0" customWidth="1"/>
    <col min="3" max="3" width="18.625" style="0" customWidth="1"/>
    <col min="4" max="4" width="19.125" style="0" customWidth="1"/>
    <col min="5" max="7" width="19.125" style="0" hidden="1" customWidth="1"/>
    <col min="8" max="9" width="27.25390625" style="0" customWidth="1"/>
    <col min="10" max="10" width="27.25390625" style="22" customWidth="1"/>
  </cols>
  <sheetData>
    <row r="1" spans="1:10" ht="24.75" customHeight="1">
      <c r="A1" s="6"/>
      <c r="B1" s="2"/>
      <c r="C1" s="2"/>
      <c r="D1" s="31" t="s">
        <v>108</v>
      </c>
      <c r="E1" s="191" t="s">
        <v>107</v>
      </c>
      <c r="F1" s="31"/>
      <c r="G1" s="31"/>
      <c r="H1" s="191" t="s">
        <v>113</v>
      </c>
      <c r="J1" s="4"/>
    </row>
    <row r="2" spans="1:10" ht="24.75" customHeight="1">
      <c r="A2" s="8"/>
      <c r="B2" s="2"/>
      <c r="C2" s="2"/>
      <c r="D2" s="33" t="s">
        <v>86</v>
      </c>
      <c r="E2" s="33"/>
      <c r="F2" s="33"/>
      <c r="G2" s="33"/>
      <c r="H2" s="34" t="s">
        <v>87</v>
      </c>
      <c r="J2" s="4"/>
    </row>
    <row r="3" spans="1:10" s="17" customFormat="1" ht="24.75" customHeight="1" thickBot="1">
      <c r="A3" s="29"/>
      <c r="B3" s="28"/>
      <c r="C3" s="28"/>
      <c r="D3" s="11" t="s">
        <v>111</v>
      </c>
      <c r="E3" s="57" t="s">
        <v>112</v>
      </c>
      <c r="F3" s="11"/>
      <c r="G3" s="11"/>
      <c r="H3" s="57" t="s">
        <v>114</v>
      </c>
      <c r="J3" s="45" t="s">
        <v>22</v>
      </c>
    </row>
    <row r="4" spans="1:10" s="17" customFormat="1" ht="24.75" customHeight="1">
      <c r="A4" s="225" t="s">
        <v>20</v>
      </c>
      <c r="B4" s="16" t="s">
        <v>7</v>
      </c>
      <c r="C4" s="30"/>
      <c r="D4" s="44"/>
      <c r="E4" s="198" t="s">
        <v>100</v>
      </c>
      <c r="F4" s="198" t="s">
        <v>101</v>
      </c>
      <c r="G4" s="198" t="s">
        <v>103</v>
      </c>
      <c r="H4" s="231" t="s">
        <v>102</v>
      </c>
      <c r="I4" s="233" t="s">
        <v>59</v>
      </c>
      <c r="J4" s="213" t="s">
        <v>21</v>
      </c>
    </row>
    <row r="5" spans="1:10" s="17" customFormat="1" ht="24.75" customHeight="1">
      <c r="A5" s="226"/>
      <c r="B5" s="20" t="s">
        <v>8</v>
      </c>
      <c r="C5" s="21" t="s">
        <v>12</v>
      </c>
      <c r="D5" s="19" t="s">
        <v>13</v>
      </c>
      <c r="E5" s="199"/>
      <c r="F5" s="199"/>
      <c r="G5" s="199"/>
      <c r="H5" s="232"/>
      <c r="I5" s="234"/>
      <c r="J5" s="230"/>
    </row>
    <row r="6" spans="1:10" s="91" customFormat="1" ht="24" customHeight="1">
      <c r="A6" s="125" t="s">
        <v>5</v>
      </c>
      <c r="B6" s="87">
        <f aca="true" t="shared" si="0" ref="B6:J7">B7</f>
        <v>40455000000</v>
      </c>
      <c r="C6" s="87">
        <f t="shared" si="0"/>
        <v>0</v>
      </c>
      <c r="D6" s="87">
        <f t="shared" si="0"/>
        <v>40455000000</v>
      </c>
      <c r="E6" s="193">
        <f t="shared" si="0"/>
        <v>9687642000</v>
      </c>
      <c r="F6" s="193">
        <f t="shared" si="0"/>
        <v>17302050000</v>
      </c>
      <c r="G6" s="193">
        <f t="shared" si="0"/>
        <v>26989692000</v>
      </c>
      <c r="H6" s="86">
        <f t="shared" si="0"/>
        <v>17302050000</v>
      </c>
      <c r="I6" s="86">
        <f t="shared" si="0"/>
        <v>0</v>
      </c>
      <c r="J6" s="88">
        <f t="shared" si="0"/>
        <v>17302050000</v>
      </c>
    </row>
    <row r="7" spans="1:10" s="92" customFormat="1" ht="22.5" customHeight="1">
      <c r="A7" s="104" t="s">
        <v>66</v>
      </c>
      <c r="B7" s="87">
        <f t="shared" si="0"/>
        <v>40455000000</v>
      </c>
      <c r="C7" s="87">
        <f t="shared" si="0"/>
        <v>0</v>
      </c>
      <c r="D7" s="87">
        <f t="shared" si="0"/>
        <v>40455000000</v>
      </c>
      <c r="E7" s="193">
        <f t="shared" si="0"/>
        <v>9687642000</v>
      </c>
      <c r="F7" s="193">
        <f t="shared" si="0"/>
        <v>17302050000</v>
      </c>
      <c r="G7" s="193">
        <f t="shared" si="0"/>
        <v>26989692000</v>
      </c>
      <c r="H7" s="86">
        <f t="shared" si="0"/>
        <v>17302050000</v>
      </c>
      <c r="I7" s="86">
        <f t="shared" si="0"/>
        <v>0</v>
      </c>
      <c r="J7" s="88">
        <f t="shared" si="0"/>
        <v>17302050000</v>
      </c>
    </row>
    <row r="8" spans="1:10" s="92" customFormat="1" ht="22.5" customHeight="1">
      <c r="A8" s="93" t="s">
        <v>39</v>
      </c>
      <c r="B8" s="87">
        <f>B9+B10</f>
        <v>40455000000</v>
      </c>
      <c r="C8" s="87">
        <f aca="true" t="shared" si="1" ref="C8:J8">C9+C10</f>
        <v>0</v>
      </c>
      <c r="D8" s="87">
        <f t="shared" si="1"/>
        <v>40455000000</v>
      </c>
      <c r="E8" s="193">
        <f t="shared" si="1"/>
        <v>9687642000</v>
      </c>
      <c r="F8" s="193">
        <f t="shared" si="1"/>
        <v>17302050000</v>
      </c>
      <c r="G8" s="193">
        <f t="shared" si="1"/>
        <v>26989692000</v>
      </c>
      <c r="H8" s="86">
        <f t="shared" si="1"/>
        <v>17302050000</v>
      </c>
      <c r="I8" s="86">
        <f t="shared" si="1"/>
        <v>0</v>
      </c>
      <c r="J8" s="88">
        <f t="shared" si="1"/>
        <v>17302050000</v>
      </c>
    </row>
    <row r="9" spans="1:10" s="92" customFormat="1" ht="22.5" customHeight="1">
      <c r="A9" s="94" t="s">
        <v>40</v>
      </c>
      <c r="B9" s="106">
        <f>'融資本年度'!B9</f>
        <v>25000000000</v>
      </c>
      <c r="C9" s="106">
        <v>0</v>
      </c>
      <c r="D9" s="106">
        <f>B9+C9</f>
        <v>25000000000</v>
      </c>
      <c r="E9" s="200">
        <v>0</v>
      </c>
      <c r="F9" s="200">
        <f>'融資本年度'!E9</f>
        <v>10000000000</v>
      </c>
      <c r="G9" s="200">
        <f>E9+F9</f>
        <v>10000000000</v>
      </c>
      <c r="H9" s="95">
        <f>'融資本年度'!E9</f>
        <v>10000000000</v>
      </c>
      <c r="I9" s="95">
        <f>'融資本年度'!H9</f>
        <v>0</v>
      </c>
      <c r="J9" s="96">
        <f>H9-I9</f>
        <v>10000000000</v>
      </c>
    </row>
    <row r="10" spans="1:10" s="92" customFormat="1" ht="22.5" customHeight="1">
      <c r="A10" s="94" t="s">
        <v>41</v>
      </c>
      <c r="B10" s="106">
        <f>'融資本年度'!B10</f>
        <v>15455000000</v>
      </c>
      <c r="C10" s="106">
        <v>0</v>
      </c>
      <c r="D10" s="106">
        <f>B10+C10</f>
        <v>15455000000</v>
      </c>
      <c r="E10" s="200">
        <v>9687642000</v>
      </c>
      <c r="F10" s="200">
        <f>'融資本年度'!E10</f>
        <v>7302050000</v>
      </c>
      <c r="G10" s="200">
        <f>E10+F10</f>
        <v>16989692000</v>
      </c>
      <c r="H10" s="95">
        <f>'融資本年度'!E10</f>
        <v>7302050000</v>
      </c>
      <c r="I10" s="95">
        <f>'融資本年度'!H10</f>
        <v>0</v>
      </c>
      <c r="J10" s="96">
        <f>H10-I10</f>
        <v>7302050000</v>
      </c>
    </row>
    <row r="11" spans="1:10" s="92" customFormat="1" ht="21" customHeight="1">
      <c r="A11" s="97"/>
      <c r="B11" s="95"/>
      <c r="C11" s="95"/>
      <c r="D11" s="86"/>
      <c r="E11" s="86"/>
      <c r="F11" s="86"/>
      <c r="G11" s="86"/>
      <c r="H11" s="95"/>
      <c r="I11" s="95"/>
      <c r="J11" s="98"/>
    </row>
    <row r="12" spans="1:10" s="92" customFormat="1" ht="21" customHeight="1">
      <c r="A12" s="97"/>
      <c r="B12" s="95"/>
      <c r="C12" s="95"/>
      <c r="D12" s="95"/>
      <c r="E12" s="95"/>
      <c r="F12" s="95"/>
      <c r="G12" s="95"/>
      <c r="H12" s="95"/>
      <c r="I12" s="95"/>
      <c r="J12" s="98"/>
    </row>
    <row r="13" spans="1:10" s="92" customFormat="1" ht="21" customHeight="1">
      <c r="A13" s="97"/>
      <c r="B13" s="95"/>
      <c r="C13" s="95"/>
      <c r="D13" s="95"/>
      <c r="E13" s="95"/>
      <c r="F13" s="95"/>
      <c r="G13" s="95"/>
      <c r="H13" s="95"/>
      <c r="I13" s="95"/>
      <c r="J13" s="98"/>
    </row>
    <row r="14" spans="1:10" s="92" customFormat="1" ht="21" customHeight="1">
      <c r="A14" s="97"/>
      <c r="B14" s="95"/>
      <c r="C14" s="95"/>
      <c r="D14" s="95"/>
      <c r="E14" s="95"/>
      <c r="F14" s="95"/>
      <c r="G14" s="95"/>
      <c r="H14" s="95"/>
      <c r="I14" s="95"/>
      <c r="J14" s="98"/>
    </row>
    <row r="15" spans="1:10" s="92" customFormat="1" ht="21" customHeight="1">
      <c r="A15" s="99"/>
      <c r="B15" s="95"/>
      <c r="C15" s="95"/>
      <c r="D15" s="95"/>
      <c r="E15" s="95"/>
      <c r="F15" s="95"/>
      <c r="G15" s="95"/>
      <c r="H15" s="95"/>
      <c r="I15" s="95"/>
      <c r="J15" s="98"/>
    </row>
    <row r="16" spans="1:10" s="92" customFormat="1" ht="21" customHeight="1">
      <c r="A16" s="100"/>
      <c r="B16" s="95"/>
      <c r="C16" s="95"/>
      <c r="D16" s="95"/>
      <c r="E16" s="95"/>
      <c r="F16" s="95"/>
      <c r="G16" s="95"/>
      <c r="H16" s="95"/>
      <c r="I16" s="95"/>
      <c r="J16" s="98"/>
    </row>
    <row r="17" spans="1:10" s="92" customFormat="1" ht="21" customHeight="1">
      <c r="A17" s="100"/>
      <c r="B17" s="95"/>
      <c r="C17" s="95"/>
      <c r="D17" s="95"/>
      <c r="E17" s="95"/>
      <c r="F17" s="95"/>
      <c r="G17" s="95"/>
      <c r="H17" s="95"/>
      <c r="I17" s="95"/>
      <c r="J17" s="98"/>
    </row>
    <row r="18" spans="1:10" s="92" customFormat="1" ht="21" customHeight="1">
      <c r="A18" s="100"/>
      <c r="B18" s="95"/>
      <c r="C18" s="95"/>
      <c r="D18" s="95"/>
      <c r="E18" s="95"/>
      <c r="F18" s="95"/>
      <c r="G18" s="95"/>
      <c r="H18" s="95"/>
      <c r="I18" s="95"/>
      <c r="J18" s="98"/>
    </row>
    <row r="19" spans="1:10" s="92" customFormat="1" ht="21" customHeight="1">
      <c r="A19" s="100"/>
      <c r="B19" s="95"/>
      <c r="C19" s="95"/>
      <c r="D19" s="95"/>
      <c r="E19" s="95"/>
      <c r="F19" s="95"/>
      <c r="G19" s="95"/>
      <c r="H19" s="95"/>
      <c r="I19" s="95"/>
      <c r="J19" s="98"/>
    </row>
    <row r="20" spans="1:10" s="92" customFormat="1" ht="21" customHeight="1">
      <c r="A20" s="97"/>
      <c r="B20" s="95"/>
      <c r="C20" s="95"/>
      <c r="D20" s="95"/>
      <c r="E20" s="95"/>
      <c r="F20" s="95"/>
      <c r="G20" s="95"/>
      <c r="H20" s="95"/>
      <c r="I20" s="95"/>
      <c r="J20" s="98"/>
    </row>
    <row r="21" spans="1:10" s="92" customFormat="1" ht="21" customHeight="1">
      <c r="A21" s="97"/>
      <c r="B21" s="95"/>
      <c r="C21" s="95"/>
      <c r="D21" s="95"/>
      <c r="E21" s="95"/>
      <c r="F21" s="95"/>
      <c r="G21" s="95"/>
      <c r="H21" s="95"/>
      <c r="I21" s="95"/>
      <c r="J21" s="98"/>
    </row>
    <row r="22" spans="1:10" s="92" customFormat="1" ht="21" customHeight="1">
      <c r="A22" s="99"/>
      <c r="B22" s="95"/>
      <c r="C22" s="95"/>
      <c r="D22" s="95"/>
      <c r="E22" s="95"/>
      <c r="F22" s="95"/>
      <c r="G22" s="95"/>
      <c r="H22" s="95"/>
      <c r="I22" s="95"/>
      <c r="J22" s="98"/>
    </row>
    <row r="23" spans="1:10" s="92" customFormat="1" ht="21" customHeight="1">
      <c r="A23" s="100"/>
      <c r="B23" s="95"/>
      <c r="C23" s="95"/>
      <c r="D23" s="95"/>
      <c r="E23" s="95"/>
      <c r="F23" s="95"/>
      <c r="G23" s="95"/>
      <c r="H23" s="95"/>
      <c r="I23" s="95"/>
      <c r="J23" s="98"/>
    </row>
    <row r="24" spans="1:10" s="92" customFormat="1" ht="21" customHeight="1">
      <c r="A24" s="97"/>
      <c r="B24" s="95"/>
      <c r="C24" s="95"/>
      <c r="D24" s="95"/>
      <c r="E24" s="95"/>
      <c r="F24" s="95"/>
      <c r="G24" s="95"/>
      <c r="H24" s="95"/>
      <c r="I24" s="95"/>
      <c r="J24" s="98"/>
    </row>
    <row r="25" spans="1:10" s="92" customFormat="1" ht="21" customHeight="1">
      <c r="A25" s="97"/>
      <c r="B25" s="95"/>
      <c r="C25" s="95"/>
      <c r="D25" s="95"/>
      <c r="E25" s="95"/>
      <c r="F25" s="95"/>
      <c r="G25" s="95"/>
      <c r="H25" s="95"/>
      <c r="I25" s="95"/>
      <c r="J25" s="98"/>
    </row>
    <row r="26" spans="1:10" s="92" customFormat="1" ht="21" customHeight="1">
      <c r="A26" s="99"/>
      <c r="B26" s="95"/>
      <c r="C26" s="95"/>
      <c r="D26" s="95"/>
      <c r="E26" s="95"/>
      <c r="F26" s="95"/>
      <c r="G26" s="95"/>
      <c r="H26" s="95"/>
      <c r="I26" s="95"/>
      <c r="J26" s="98"/>
    </row>
    <row r="27" spans="1:10" s="92" customFormat="1" ht="21" customHeight="1">
      <c r="A27" s="99"/>
      <c r="B27" s="95"/>
      <c r="C27" s="95"/>
      <c r="D27" s="95"/>
      <c r="E27" s="95"/>
      <c r="F27" s="95"/>
      <c r="G27" s="95"/>
      <c r="H27" s="95"/>
      <c r="I27" s="95"/>
      <c r="J27" s="98"/>
    </row>
    <row r="28" spans="1:10" s="92" customFormat="1" ht="21" customHeight="1">
      <c r="A28" s="99"/>
      <c r="B28" s="95"/>
      <c r="C28" s="95"/>
      <c r="D28" s="95"/>
      <c r="E28" s="95"/>
      <c r="F28" s="95"/>
      <c r="G28" s="95"/>
      <c r="H28" s="95"/>
      <c r="I28" s="95"/>
      <c r="J28" s="98"/>
    </row>
    <row r="29" spans="1:10" s="92" customFormat="1" ht="21" customHeight="1">
      <c r="A29" s="99"/>
      <c r="B29" s="95"/>
      <c r="C29" s="95"/>
      <c r="D29" s="95"/>
      <c r="E29" s="95"/>
      <c r="F29" s="95"/>
      <c r="G29" s="95"/>
      <c r="H29" s="95"/>
      <c r="I29" s="95"/>
      <c r="J29" s="98"/>
    </row>
    <row r="30" spans="1:10" s="92" customFormat="1" ht="21" customHeight="1">
      <c r="A30" s="99"/>
      <c r="B30" s="95"/>
      <c r="C30" s="95"/>
      <c r="D30" s="95"/>
      <c r="E30" s="95"/>
      <c r="F30" s="95"/>
      <c r="G30" s="95"/>
      <c r="H30" s="95"/>
      <c r="I30" s="95"/>
      <c r="J30" s="98"/>
    </row>
    <row r="31" spans="1:10" s="92" customFormat="1" ht="21" customHeight="1">
      <c r="A31" s="99"/>
      <c r="B31" s="95"/>
      <c r="C31" s="95"/>
      <c r="D31" s="95"/>
      <c r="E31" s="95"/>
      <c r="F31" s="95"/>
      <c r="G31" s="95"/>
      <c r="H31" s="95"/>
      <c r="I31" s="95"/>
      <c r="J31" s="98"/>
    </row>
    <row r="32" spans="1:10" s="92" customFormat="1" ht="21" customHeight="1">
      <c r="A32" s="99"/>
      <c r="B32" s="95"/>
      <c r="C32" s="95"/>
      <c r="D32" s="95"/>
      <c r="E32" s="95"/>
      <c r="F32" s="95"/>
      <c r="G32" s="95"/>
      <c r="H32" s="95"/>
      <c r="I32" s="95"/>
      <c r="J32" s="98"/>
    </row>
    <row r="33" spans="1:10" s="92" customFormat="1" ht="33.75" customHeight="1" thickBot="1">
      <c r="A33" s="101"/>
      <c r="B33" s="102"/>
      <c r="C33" s="102"/>
      <c r="D33" s="102"/>
      <c r="E33" s="102"/>
      <c r="F33" s="102"/>
      <c r="G33" s="102"/>
      <c r="H33" s="102"/>
      <c r="I33" s="102"/>
      <c r="J33" s="103"/>
    </row>
    <row r="34" spans="1:10" s="22" customFormat="1" ht="55.5" customHeight="1" hidden="1">
      <c r="A34" s="229"/>
      <c r="B34" s="229"/>
      <c r="C34" s="229"/>
      <c r="D34" s="229"/>
      <c r="E34" s="229"/>
      <c r="F34" s="229"/>
      <c r="G34" s="229"/>
      <c r="H34" s="229"/>
      <c r="I34" s="229"/>
      <c r="J34" s="229"/>
    </row>
    <row r="35" ht="24.75" customHeight="1"/>
    <row r="36" ht="24.75" customHeight="1"/>
  </sheetData>
  <mergeCells count="5">
    <mergeCell ref="A34:J34"/>
    <mergeCell ref="J4:J5"/>
    <mergeCell ref="H4:H5"/>
    <mergeCell ref="I4:I5"/>
    <mergeCell ref="A4:A5"/>
  </mergeCells>
  <printOptions horizontalCentered="1"/>
  <pageMargins left="0.7086614173228347" right="0.7086614173228347" top="0.9448818897637796" bottom="0.7874015748031497" header="0.5118110236220472" footer="0.31496062992125984"/>
  <pageSetup firstPageNumber="78" useFirstPageNumber="1" horizontalDpi="600" verticalDpi="600" orientation="portrait" pageOrder="overThenDown" paperSize="9" r:id="rId1"/>
  <headerFooter alignWithMargins="0">
    <oddFooter>&amp;C&amp;"新細明體,標準"丙&amp;"Times New Roman,標準"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="75" zoomScaleNormal="75" workbookViewId="0" topLeftCell="A1">
      <selection activeCell="F17" sqref="F17"/>
    </sheetView>
  </sheetViews>
  <sheetFormatPr defaultColWidth="9.00390625" defaultRowHeight="15.75"/>
  <cols>
    <col min="1" max="4" width="2.25390625" style="0" customWidth="1"/>
    <col min="5" max="5" width="24.625" style="52" customWidth="1"/>
    <col min="6" max="8" width="16.375" style="0" customWidth="1"/>
    <col min="9" max="12" width="16.50390625" style="0" customWidth="1"/>
    <col min="13" max="13" width="16.50390625" style="22" customWidth="1"/>
  </cols>
  <sheetData>
    <row r="1" spans="1:13" ht="24.75" customHeight="1">
      <c r="A1" s="1"/>
      <c r="B1" s="5"/>
      <c r="C1" s="3"/>
      <c r="D1" s="6"/>
      <c r="E1" s="50"/>
      <c r="F1" s="2"/>
      <c r="G1" s="2"/>
      <c r="H1" s="31" t="s">
        <v>108</v>
      </c>
      <c r="I1" s="191" t="s">
        <v>113</v>
      </c>
      <c r="K1" s="34"/>
      <c r="L1" s="34"/>
      <c r="M1" s="4"/>
    </row>
    <row r="2" spans="1:13" ht="24.75" customHeight="1">
      <c r="A2" s="1"/>
      <c r="B2" s="7"/>
      <c r="C2" s="7"/>
      <c r="D2" s="8"/>
      <c r="E2" s="54"/>
      <c r="F2" s="2"/>
      <c r="G2" s="2"/>
      <c r="H2" s="33" t="s">
        <v>82</v>
      </c>
      <c r="I2" s="34" t="s">
        <v>34</v>
      </c>
      <c r="K2" s="2"/>
      <c r="L2" s="2"/>
      <c r="M2" s="4"/>
    </row>
    <row r="3" spans="1:13" s="12" customFormat="1" ht="24.75" customHeight="1" thickBot="1">
      <c r="A3" s="9"/>
      <c r="B3" s="9"/>
      <c r="C3" s="9"/>
      <c r="D3" s="9"/>
      <c r="E3" s="73"/>
      <c r="F3" s="9"/>
      <c r="G3" s="9"/>
      <c r="H3" s="11" t="s">
        <v>111</v>
      </c>
      <c r="I3" s="57" t="s">
        <v>112</v>
      </c>
      <c r="K3" s="9"/>
      <c r="L3" s="9"/>
      <c r="M3" s="46" t="s">
        <v>24</v>
      </c>
    </row>
    <row r="4" spans="1:13" s="17" customFormat="1" ht="24.75" customHeight="1">
      <c r="A4" s="13" t="s">
        <v>6</v>
      </c>
      <c r="B4" s="14"/>
      <c r="C4" s="14"/>
      <c r="D4" s="14"/>
      <c r="E4" s="58"/>
      <c r="F4" s="13" t="s">
        <v>104</v>
      </c>
      <c r="G4" s="14"/>
      <c r="H4" s="15"/>
      <c r="I4" s="58" t="s">
        <v>56</v>
      </c>
      <c r="J4" s="14"/>
      <c r="K4" s="14"/>
      <c r="L4" s="215" t="s">
        <v>73</v>
      </c>
      <c r="M4" s="213" t="s">
        <v>62</v>
      </c>
    </row>
    <row r="5" spans="1:13" s="17" customFormat="1" ht="35.25" customHeight="1">
      <c r="A5" s="18" t="s">
        <v>0</v>
      </c>
      <c r="B5" s="18" t="s">
        <v>1</v>
      </c>
      <c r="C5" s="18" t="s">
        <v>2</v>
      </c>
      <c r="D5" s="18" t="s">
        <v>3</v>
      </c>
      <c r="E5" s="19" t="s">
        <v>38</v>
      </c>
      <c r="F5" s="20" t="s">
        <v>8</v>
      </c>
      <c r="G5" s="35" t="s">
        <v>71</v>
      </c>
      <c r="H5" s="21" t="s">
        <v>9</v>
      </c>
      <c r="I5" s="74" t="s">
        <v>61</v>
      </c>
      <c r="J5" s="74" t="s">
        <v>63</v>
      </c>
      <c r="K5" s="21" t="s">
        <v>9</v>
      </c>
      <c r="L5" s="216"/>
      <c r="M5" s="214"/>
    </row>
    <row r="6" spans="1:13" s="91" customFormat="1" ht="24" customHeight="1">
      <c r="A6" s="89"/>
      <c r="B6" s="89"/>
      <c r="C6" s="89"/>
      <c r="D6" s="90" t="s">
        <v>4</v>
      </c>
      <c r="E6" s="125" t="s">
        <v>5</v>
      </c>
      <c r="F6" s="86">
        <f aca="true" t="shared" si="0" ref="F6:M6">SUM(F7,F14,F18)</f>
        <v>0</v>
      </c>
      <c r="G6" s="86">
        <f t="shared" si="0"/>
        <v>0</v>
      </c>
      <c r="H6" s="86">
        <f t="shared" si="0"/>
        <v>0</v>
      </c>
      <c r="I6" s="86">
        <f t="shared" si="0"/>
        <v>0</v>
      </c>
      <c r="J6" s="86">
        <f t="shared" si="0"/>
        <v>0</v>
      </c>
      <c r="K6" s="86">
        <f t="shared" si="0"/>
        <v>0</v>
      </c>
      <c r="L6" s="86">
        <f t="shared" si="0"/>
        <v>14496151</v>
      </c>
      <c r="M6" s="88">
        <f t="shared" si="0"/>
        <v>-14496151</v>
      </c>
    </row>
    <row r="7" spans="1:13" s="64" customFormat="1" ht="21.75" customHeight="1">
      <c r="A7" s="63">
        <v>1</v>
      </c>
      <c r="B7" s="63"/>
      <c r="C7" s="63"/>
      <c r="D7" s="63"/>
      <c r="E7" s="190" t="s">
        <v>88</v>
      </c>
      <c r="F7" s="77">
        <f>SUM(F8,F11)</f>
        <v>0</v>
      </c>
      <c r="G7" s="77">
        <f aca="true" t="shared" si="1" ref="G7:M7">SUM(G8,G11)</f>
        <v>0</v>
      </c>
      <c r="H7" s="77">
        <f t="shared" si="1"/>
        <v>0</v>
      </c>
      <c r="I7" s="77">
        <f t="shared" si="1"/>
        <v>0</v>
      </c>
      <c r="J7" s="77">
        <f t="shared" si="1"/>
        <v>0</v>
      </c>
      <c r="K7" s="77">
        <f t="shared" si="1"/>
        <v>0</v>
      </c>
      <c r="L7" s="77">
        <f t="shared" si="1"/>
        <v>992279</v>
      </c>
      <c r="M7" s="81">
        <f t="shared" si="1"/>
        <v>-992279</v>
      </c>
    </row>
    <row r="8" spans="1:13" s="64" customFormat="1" ht="21.75" customHeight="1">
      <c r="A8" s="63"/>
      <c r="B8" s="63">
        <v>1</v>
      </c>
      <c r="C8" s="63"/>
      <c r="D8" s="63"/>
      <c r="E8" s="187" t="s">
        <v>74</v>
      </c>
      <c r="F8" s="77">
        <f>SUM(F9)</f>
        <v>0</v>
      </c>
      <c r="G8" s="77">
        <f aca="true" t="shared" si="2" ref="G8:M9">SUM(G9)</f>
        <v>0</v>
      </c>
      <c r="H8" s="77">
        <f t="shared" si="2"/>
        <v>0</v>
      </c>
      <c r="I8" s="77">
        <f t="shared" si="2"/>
        <v>0</v>
      </c>
      <c r="J8" s="77">
        <f t="shared" si="2"/>
        <v>0</v>
      </c>
      <c r="K8" s="77">
        <f t="shared" si="2"/>
        <v>0</v>
      </c>
      <c r="L8" s="77">
        <f t="shared" si="2"/>
        <v>992279</v>
      </c>
      <c r="M8" s="78">
        <f t="shared" si="2"/>
        <v>-992279</v>
      </c>
    </row>
    <row r="9" spans="1:13" s="64" customFormat="1" ht="21.75" customHeight="1">
      <c r="A9" s="63"/>
      <c r="B9" s="63"/>
      <c r="C9" s="63">
        <v>1</v>
      </c>
      <c r="D9" s="63"/>
      <c r="E9" s="188" t="s">
        <v>89</v>
      </c>
      <c r="F9" s="79">
        <f>SUM(F10)</f>
        <v>0</v>
      </c>
      <c r="G9" s="79">
        <f t="shared" si="2"/>
        <v>0</v>
      </c>
      <c r="H9" s="79">
        <f t="shared" si="2"/>
        <v>0</v>
      </c>
      <c r="I9" s="79">
        <f t="shared" si="2"/>
        <v>0</v>
      </c>
      <c r="J9" s="79">
        <f t="shared" si="2"/>
        <v>0</v>
      </c>
      <c r="K9" s="79">
        <f t="shared" si="2"/>
        <v>0</v>
      </c>
      <c r="L9" s="79">
        <f t="shared" si="2"/>
        <v>992279</v>
      </c>
      <c r="M9" s="80">
        <f t="shared" si="2"/>
        <v>-992279</v>
      </c>
    </row>
    <row r="10" spans="1:13" s="64" customFormat="1" ht="21.75" customHeight="1">
      <c r="A10" s="63"/>
      <c r="B10" s="63"/>
      <c r="C10" s="63"/>
      <c r="D10" s="63">
        <v>1</v>
      </c>
      <c r="E10" s="189" t="s">
        <v>90</v>
      </c>
      <c r="F10" s="79">
        <v>0</v>
      </c>
      <c r="G10" s="79">
        <v>0</v>
      </c>
      <c r="H10" s="79">
        <f>SUM(F10:G10)</f>
        <v>0</v>
      </c>
      <c r="I10" s="79">
        <v>0</v>
      </c>
      <c r="J10" s="79">
        <v>0</v>
      </c>
      <c r="K10" s="79">
        <f>SUM(I10:J10)</f>
        <v>0</v>
      </c>
      <c r="L10" s="79">
        <v>992279</v>
      </c>
      <c r="M10" s="80">
        <f>K10-L10</f>
        <v>-992279</v>
      </c>
    </row>
    <row r="11" spans="1:13" s="64" customFormat="1" ht="21.75" customHeight="1" hidden="1">
      <c r="A11" s="63"/>
      <c r="B11" s="63">
        <v>2</v>
      </c>
      <c r="C11" s="63"/>
      <c r="D11" s="63"/>
      <c r="E11" s="187" t="s">
        <v>78</v>
      </c>
      <c r="F11" s="77">
        <f aca="true" t="shared" si="3" ref="F11:M16">F12</f>
        <v>0</v>
      </c>
      <c r="G11" s="77">
        <f t="shared" si="3"/>
        <v>0</v>
      </c>
      <c r="H11" s="77">
        <f t="shared" si="3"/>
        <v>0</v>
      </c>
      <c r="I11" s="77">
        <f t="shared" si="3"/>
        <v>0</v>
      </c>
      <c r="J11" s="77">
        <f t="shared" si="3"/>
        <v>0</v>
      </c>
      <c r="K11" s="77">
        <f t="shared" si="3"/>
        <v>0</v>
      </c>
      <c r="L11" s="77">
        <f t="shared" si="3"/>
        <v>0</v>
      </c>
      <c r="M11" s="78">
        <f t="shared" si="3"/>
        <v>0</v>
      </c>
    </row>
    <row r="12" spans="1:13" s="64" customFormat="1" ht="21.75" customHeight="1" hidden="1">
      <c r="A12" s="63"/>
      <c r="B12" s="63"/>
      <c r="C12" s="63">
        <v>1</v>
      </c>
      <c r="D12" s="63"/>
      <c r="E12" s="188" t="s">
        <v>89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80">
        <f t="shared" si="3"/>
        <v>0</v>
      </c>
    </row>
    <row r="13" spans="1:13" s="64" customFormat="1" ht="21.75" customHeight="1" hidden="1">
      <c r="A13" s="63"/>
      <c r="B13" s="63"/>
      <c r="C13" s="63"/>
      <c r="D13" s="63">
        <v>1</v>
      </c>
      <c r="E13" s="189" t="s">
        <v>90</v>
      </c>
      <c r="F13" s="79">
        <v>0</v>
      </c>
      <c r="G13" s="79">
        <v>0</v>
      </c>
      <c r="H13" s="79">
        <f>SUM(F13:G13)</f>
        <v>0</v>
      </c>
      <c r="I13" s="79">
        <v>0</v>
      </c>
      <c r="J13" s="79">
        <v>0</v>
      </c>
      <c r="K13" s="79">
        <f>SUM(I13:J13)</f>
        <v>0</v>
      </c>
      <c r="L13" s="79">
        <v>0</v>
      </c>
      <c r="M13" s="80">
        <f>K13-L13</f>
        <v>0</v>
      </c>
    </row>
    <row r="14" spans="1:13" s="64" customFormat="1" ht="21.75" customHeight="1">
      <c r="A14" s="63">
        <v>2</v>
      </c>
      <c r="B14" s="63"/>
      <c r="C14" s="63"/>
      <c r="D14" s="63"/>
      <c r="E14" s="190" t="s">
        <v>69</v>
      </c>
      <c r="F14" s="77">
        <f t="shared" si="3"/>
        <v>0</v>
      </c>
      <c r="G14" s="77">
        <f t="shared" si="3"/>
        <v>0</v>
      </c>
      <c r="H14" s="77">
        <f t="shared" si="3"/>
        <v>0</v>
      </c>
      <c r="I14" s="77">
        <f t="shared" si="3"/>
        <v>0</v>
      </c>
      <c r="J14" s="77">
        <f t="shared" si="3"/>
        <v>0</v>
      </c>
      <c r="K14" s="77">
        <f t="shared" si="3"/>
        <v>0</v>
      </c>
      <c r="L14" s="77">
        <f t="shared" si="3"/>
        <v>13503872</v>
      </c>
      <c r="M14" s="81">
        <f t="shared" si="3"/>
        <v>-13503872</v>
      </c>
    </row>
    <row r="15" spans="1:13" s="64" customFormat="1" ht="21.75" customHeight="1">
      <c r="A15" s="63"/>
      <c r="B15" s="63">
        <v>1</v>
      </c>
      <c r="C15" s="63"/>
      <c r="D15" s="63"/>
      <c r="E15" s="187" t="s">
        <v>74</v>
      </c>
      <c r="F15" s="77">
        <f t="shared" si="3"/>
        <v>0</v>
      </c>
      <c r="G15" s="77">
        <f t="shared" si="3"/>
        <v>0</v>
      </c>
      <c r="H15" s="77">
        <f t="shared" si="3"/>
        <v>0</v>
      </c>
      <c r="I15" s="77">
        <f t="shared" si="3"/>
        <v>0</v>
      </c>
      <c r="J15" s="77">
        <f t="shared" si="3"/>
        <v>0</v>
      </c>
      <c r="K15" s="77">
        <f t="shared" si="3"/>
        <v>0</v>
      </c>
      <c r="L15" s="77">
        <f t="shared" si="3"/>
        <v>13503872</v>
      </c>
      <c r="M15" s="78">
        <f t="shared" si="3"/>
        <v>-13503872</v>
      </c>
    </row>
    <row r="16" spans="1:13" s="64" customFormat="1" ht="21.75" customHeight="1">
      <c r="A16" s="63"/>
      <c r="B16" s="63"/>
      <c r="C16" s="63">
        <v>1</v>
      </c>
      <c r="D16" s="63"/>
      <c r="E16" s="188" t="s">
        <v>75</v>
      </c>
      <c r="F16" s="79">
        <f t="shared" si="3"/>
        <v>0</v>
      </c>
      <c r="G16" s="79">
        <f t="shared" si="3"/>
        <v>0</v>
      </c>
      <c r="H16" s="79">
        <f t="shared" si="3"/>
        <v>0</v>
      </c>
      <c r="I16" s="79">
        <f t="shared" si="3"/>
        <v>0</v>
      </c>
      <c r="J16" s="79">
        <f t="shared" si="3"/>
        <v>0</v>
      </c>
      <c r="K16" s="79">
        <f t="shared" si="3"/>
        <v>0</v>
      </c>
      <c r="L16" s="79">
        <f t="shared" si="3"/>
        <v>13503872</v>
      </c>
      <c r="M16" s="80">
        <f t="shared" si="3"/>
        <v>-13503872</v>
      </c>
    </row>
    <row r="17" spans="1:13" s="64" customFormat="1" ht="21.75" customHeight="1">
      <c r="A17" s="63"/>
      <c r="B17" s="63"/>
      <c r="C17" s="63"/>
      <c r="D17" s="63">
        <v>1</v>
      </c>
      <c r="E17" s="189" t="s">
        <v>76</v>
      </c>
      <c r="F17" s="79">
        <v>0</v>
      </c>
      <c r="G17" s="79">
        <v>0</v>
      </c>
      <c r="H17" s="79">
        <f>SUM(F17:G17)</f>
        <v>0</v>
      </c>
      <c r="I17" s="79">
        <v>0</v>
      </c>
      <c r="J17" s="79">
        <v>0</v>
      </c>
      <c r="K17" s="79">
        <f>SUM(I17:J17)</f>
        <v>0</v>
      </c>
      <c r="L17" s="79">
        <v>13503872</v>
      </c>
      <c r="M17" s="80">
        <f>K17-L17</f>
        <v>-13503872</v>
      </c>
    </row>
    <row r="18" spans="1:13" s="122" customFormat="1" ht="21.75" customHeight="1">
      <c r="A18" s="113"/>
      <c r="B18" s="113"/>
      <c r="C18" s="113"/>
      <c r="D18" s="113"/>
      <c r="E18" s="209"/>
      <c r="F18" s="115"/>
      <c r="G18" s="115"/>
      <c r="H18" s="115"/>
      <c r="I18" s="115"/>
      <c r="J18" s="115"/>
      <c r="K18" s="115"/>
      <c r="L18" s="115"/>
      <c r="M18" s="126"/>
    </row>
    <row r="19" spans="1:13" s="122" customFormat="1" ht="21.75" customHeight="1">
      <c r="A19" s="113"/>
      <c r="B19" s="113"/>
      <c r="C19" s="113"/>
      <c r="D19" s="113"/>
      <c r="E19" s="210"/>
      <c r="F19" s="115"/>
      <c r="G19" s="115"/>
      <c r="H19" s="115"/>
      <c r="I19" s="115"/>
      <c r="J19" s="115"/>
      <c r="K19" s="115"/>
      <c r="L19" s="115"/>
      <c r="M19" s="116"/>
    </row>
    <row r="20" spans="1:13" s="122" customFormat="1" ht="21.75" customHeight="1">
      <c r="A20" s="113"/>
      <c r="B20" s="113"/>
      <c r="C20" s="113"/>
      <c r="D20" s="113"/>
      <c r="E20" s="211"/>
      <c r="F20" s="120"/>
      <c r="G20" s="120"/>
      <c r="H20" s="120"/>
      <c r="I20" s="120"/>
      <c r="J20" s="120"/>
      <c r="K20" s="120"/>
      <c r="L20" s="120"/>
      <c r="M20" s="121"/>
    </row>
    <row r="21" spans="1:13" s="122" customFormat="1" ht="21.75" customHeight="1">
      <c r="A21" s="113"/>
      <c r="B21" s="113"/>
      <c r="C21" s="113"/>
      <c r="D21" s="113"/>
      <c r="E21" s="212"/>
      <c r="F21" s="120"/>
      <c r="G21" s="120"/>
      <c r="H21" s="120"/>
      <c r="I21" s="120"/>
      <c r="J21" s="120"/>
      <c r="K21" s="120"/>
      <c r="L21" s="120"/>
      <c r="M21" s="121"/>
    </row>
    <row r="22" spans="1:13" s="64" customFormat="1" ht="21.75" customHeight="1">
      <c r="A22" s="63"/>
      <c r="B22" s="63"/>
      <c r="C22" s="63"/>
      <c r="D22" s="63"/>
      <c r="E22" s="189"/>
      <c r="F22" s="79"/>
      <c r="G22" s="79"/>
      <c r="H22" s="79"/>
      <c r="I22" s="79"/>
      <c r="J22" s="79"/>
      <c r="K22" s="79"/>
      <c r="L22" s="79"/>
      <c r="M22" s="80"/>
    </row>
    <row r="23" spans="1:13" s="64" customFormat="1" ht="21.75" customHeight="1">
      <c r="A23" s="63"/>
      <c r="B23" s="63"/>
      <c r="C23" s="63"/>
      <c r="D23" s="63"/>
      <c r="E23" s="189"/>
      <c r="F23" s="79"/>
      <c r="G23" s="79"/>
      <c r="H23" s="79"/>
      <c r="I23" s="79"/>
      <c r="J23" s="79"/>
      <c r="K23" s="79"/>
      <c r="L23" s="79"/>
      <c r="M23" s="80"/>
    </row>
    <row r="24" spans="1:13" s="64" customFormat="1" ht="21.75" customHeight="1">
      <c r="A24" s="63"/>
      <c r="B24" s="63"/>
      <c r="C24" s="63"/>
      <c r="D24" s="63"/>
      <c r="E24" s="189"/>
      <c r="F24" s="79"/>
      <c r="G24" s="79"/>
      <c r="H24" s="79"/>
      <c r="I24" s="79"/>
      <c r="J24" s="79"/>
      <c r="K24" s="79"/>
      <c r="L24" s="79"/>
      <c r="M24" s="80"/>
    </row>
    <row r="25" spans="1:13" s="64" customFormat="1" ht="21.75" customHeight="1">
      <c r="A25" s="63"/>
      <c r="B25" s="63"/>
      <c r="C25" s="63"/>
      <c r="D25" s="63"/>
      <c r="E25" s="189"/>
      <c r="F25" s="79"/>
      <c r="G25" s="79"/>
      <c r="H25" s="79"/>
      <c r="I25" s="79"/>
      <c r="J25" s="79"/>
      <c r="K25" s="79"/>
      <c r="L25" s="79"/>
      <c r="M25" s="80"/>
    </row>
    <row r="26" spans="1:13" s="122" customFormat="1" ht="21.75" customHeight="1">
      <c r="A26" s="113"/>
      <c r="B26" s="113"/>
      <c r="C26" s="113"/>
      <c r="D26" s="113"/>
      <c r="E26" s="124"/>
      <c r="F26" s="120"/>
      <c r="G26" s="120"/>
      <c r="H26" s="120"/>
      <c r="I26" s="120"/>
      <c r="J26" s="120"/>
      <c r="K26" s="120"/>
      <c r="L26" s="120"/>
      <c r="M26" s="121"/>
    </row>
    <row r="27" spans="1:13" s="38" customFormat="1" ht="21.75" customHeight="1">
      <c r="A27" s="37"/>
      <c r="B27" s="37"/>
      <c r="C27" s="37"/>
      <c r="D27" s="37"/>
      <c r="E27" s="60"/>
      <c r="F27" s="82"/>
      <c r="G27" s="82"/>
      <c r="H27" s="82"/>
      <c r="I27" s="82"/>
      <c r="J27" s="82"/>
      <c r="K27" s="82"/>
      <c r="L27" s="82"/>
      <c r="M27" s="83"/>
    </row>
    <row r="28" spans="1:13" s="38" customFormat="1" ht="21.75" customHeight="1">
      <c r="A28" s="37"/>
      <c r="B28" s="37"/>
      <c r="C28" s="37"/>
      <c r="D28" s="37"/>
      <c r="E28" s="60"/>
      <c r="F28" s="82"/>
      <c r="G28" s="82"/>
      <c r="H28" s="82"/>
      <c r="I28" s="82"/>
      <c r="J28" s="82"/>
      <c r="K28" s="82"/>
      <c r="L28" s="82"/>
      <c r="M28" s="83"/>
    </row>
    <row r="29" spans="1:13" s="38" customFormat="1" ht="21.75" customHeight="1">
      <c r="A29" s="37"/>
      <c r="B29" s="37"/>
      <c r="C29" s="37"/>
      <c r="D29" s="37"/>
      <c r="E29" s="60"/>
      <c r="F29" s="82"/>
      <c r="G29" s="82"/>
      <c r="H29" s="82"/>
      <c r="I29" s="82"/>
      <c r="J29" s="82"/>
      <c r="K29" s="82"/>
      <c r="L29" s="82"/>
      <c r="M29" s="83"/>
    </row>
    <row r="30" spans="1:13" s="38" customFormat="1" ht="21.75" customHeight="1">
      <c r="A30" s="37"/>
      <c r="B30" s="37"/>
      <c r="C30" s="37"/>
      <c r="D30" s="37"/>
      <c r="E30" s="60"/>
      <c r="F30" s="82"/>
      <c r="G30" s="82"/>
      <c r="H30" s="82"/>
      <c r="I30" s="82"/>
      <c r="J30" s="82"/>
      <c r="K30" s="82"/>
      <c r="L30" s="82"/>
      <c r="M30" s="83"/>
    </row>
    <row r="31" spans="1:13" s="38" customFormat="1" ht="21.75" customHeight="1">
      <c r="A31" s="37"/>
      <c r="B31" s="37"/>
      <c r="C31" s="37"/>
      <c r="D31" s="37"/>
      <c r="E31" s="60"/>
      <c r="F31" s="82"/>
      <c r="G31" s="82"/>
      <c r="H31" s="82"/>
      <c r="I31" s="82"/>
      <c r="J31" s="82"/>
      <c r="K31" s="82"/>
      <c r="L31" s="82"/>
      <c r="M31" s="83"/>
    </row>
    <row r="32" spans="1:13" s="38" customFormat="1" ht="21.75" customHeight="1">
      <c r="A32" s="37"/>
      <c r="B32" s="37"/>
      <c r="C32" s="37"/>
      <c r="D32" s="37"/>
      <c r="E32" s="60"/>
      <c r="F32" s="82"/>
      <c r="G32" s="82"/>
      <c r="H32" s="82"/>
      <c r="I32" s="82"/>
      <c r="J32" s="82"/>
      <c r="K32" s="82"/>
      <c r="L32" s="82"/>
      <c r="M32" s="83"/>
    </row>
    <row r="33" spans="1:13" s="38" customFormat="1" ht="21.75" customHeight="1">
      <c r="A33" s="37"/>
      <c r="B33" s="37"/>
      <c r="C33" s="37"/>
      <c r="D33" s="37"/>
      <c r="E33" s="60"/>
      <c r="F33" s="82"/>
      <c r="G33" s="82"/>
      <c r="H33" s="82"/>
      <c r="I33" s="82"/>
      <c r="J33" s="82"/>
      <c r="K33" s="82"/>
      <c r="L33" s="82"/>
      <c r="M33" s="83"/>
    </row>
    <row r="34" spans="1:13" s="38" customFormat="1" ht="21.75" customHeight="1">
      <c r="A34" s="37"/>
      <c r="B34" s="37"/>
      <c r="C34" s="37"/>
      <c r="D34" s="37"/>
      <c r="E34" s="60"/>
      <c r="F34" s="82"/>
      <c r="G34" s="82"/>
      <c r="H34" s="82"/>
      <c r="I34" s="82"/>
      <c r="J34" s="82"/>
      <c r="K34" s="82"/>
      <c r="L34" s="82"/>
      <c r="M34" s="83"/>
    </row>
    <row r="35" spans="1:13" s="38" customFormat="1" ht="21.75" customHeight="1">
      <c r="A35" s="37"/>
      <c r="B35" s="37"/>
      <c r="C35" s="37"/>
      <c r="D35" s="37"/>
      <c r="E35" s="60"/>
      <c r="F35" s="82"/>
      <c r="G35" s="82"/>
      <c r="H35" s="82"/>
      <c r="I35" s="82"/>
      <c r="J35" s="82"/>
      <c r="K35" s="82"/>
      <c r="L35" s="82"/>
      <c r="M35" s="83"/>
    </row>
    <row r="36" spans="1:13" s="38" customFormat="1" ht="21" customHeight="1" thickBot="1">
      <c r="A36" s="62"/>
      <c r="B36" s="62"/>
      <c r="C36" s="62"/>
      <c r="D36" s="62"/>
      <c r="E36" s="66"/>
      <c r="F36" s="84"/>
      <c r="G36" s="84"/>
      <c r="H36" s="84"/>
      <c r="I36" s="84"/>
      <c r="J36" s="84"/>
      <c r="K36" s="84"/>
      <c r="L36" s="84"/>
      <c r="M36" s="85"/>
    </row>
    <row r="37" spans="1:13" ht="15" customHeight="1">
      <c r="A37" s="23"/>
      <c r="B37" s="23"/>
      <c r="C37" s="23"/>
      <c r="D37" s="23"/>
      <c r="E37" s="24"/>
      <c r="F37" s="25"/>
      <c r="G37" s="25"/>
      <c r="H37" s="25"/>
      <c r="I37" s="25"/>
      <c r="J37" s="25"/>
      <c r="K37" s="26"/>
      <c r="L37" s="26"/>
      <c r="M37" s="26"/>
    </row>
    <row r="38" ht="19.5" customHeight="1">
      <c r="A38" s="27"/>
    </row>
  </sheetData>
  <mergeCells count="2">
    <mergeCell ref="M4:M5"/>
    <mergeCell ref="L4:L5"/>
  </mergeCells>
  <printOptions horizontalCentered="1"/>
  <pageMargins left="0.6692913385826772" right="0.6692913385826772" top="0.9448818897637796" bottom="0.7874015748031497" header="0.5118110236220472" footer="0.31496062992125984"/>
  <pageSetup firstPageNumber="68" useFirstPageNumber="1" horizontalDpi="600" verticalDpi="600" orientation="portrait" paperSize="9" r:id="rId1"/>
  <headerFooter alignWithMargins="0">
    <oddFooter xml:space="preserve">&amp;C&amp;"細明體,標準"丙&amp;"Times New Roman,標準"  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="75" zoomScaleNormal="75" workbookViewId="0" topLeftCell="A1">
      <selection activeCell="N6" sqref="N6:N17"/>
    </sheetView>
  </sheetViews>
  <sheetFormatPr defaultColWidth="9.00390625" defaultRowHeight="15.75"/>
  <cols>
    <col min="1" max="4" width="2.25390625" style="52" customWidth="1"/>
    <col min="5" max="5" width="25.125" style="52" customWidth="1"/>
    <col min="6" max="8" width="16.25390625" style="52" customWidth="1"/>
    <col min="9" max="9" width="27.625" style="52" customWidth="1"/>
    <col min="10" max="12" width="18.125" style="52" hidden="1" customWidth="1"/>
    <col min="13" max="13" width="27.625" style="52" customWidth="1"/>
    <col min="14" max="14" width="27.625" style="61" customWidth="1"/>
    <col min="15" max="15" width="4.00390625" style="52" customWidth="1"/>
    <col min="16" max="16384" width="9.00390625" style="52" customWidth="1"/>
  </cols>
  <sheetData>
    <row r="1" spans="1:14" ht="27" customHeight="1">
      <c r="A1" s="47"/>
      <c r="B1" s="48"/>
      <c r="C1" s="49"/>
      <c r="D1" s="50"/>
      <c r="E1" s="50"/>
      <c r="F1" s="51"/>
      <c r="H1" s="31" t="s">
        <v>108</v>
      </c>
      <c r="I1" s="191" t="s">
        <v>113</v>
      </c>
      <c r="J1" s="191"/>
      <c r="K1" s="191"/>
      <c r="L1" s="191"/>
      <c r="M1" s="51"/>
      <c r="N1" s="51"/>
    </row>
    <row r="2" spans="1:14" ht="24.75" customHeight="1">
      <c r="A2" s="47"/>
      <c r="B2" s="53"/>
      <c r="C2" s="53"/>
      <c r="D2" s="54"/>
      <c r="E2" s="54"/>
      <c r="F2" s="51"/>
      <c r="G2" s="51"/>
      <c r="H2" s="33" t="s">
        <v>83</v>
      </c>
      <c r="I2" s="34" t="s">
        <v>84</v>
      </c>
      <c r="J2" s="34"/>
      <c r="K2" s="34"/>
      <c r="L2" s="34"/>
      <c r="M2" s="51"/>
      <c r="N2" s="51"/>
    </row>
    <row r="3" spans="1:14" s="57" customFormat="1" ht="24.75" customHeight="1" thickBot="1">
      <c r="A3" s="55"/>
      <c r="B3" s="55"/>
      <c r="C3" s="55"/>
      <c r="D3" s="55"/>
      <c r="E3" s="56"/>
      <c r="F3" s="55"/>
      <c r="H3" s="11" t="s">
        <v>111</v>
      </c>
      <c r="I3" s="57" t="s">
        <v>112</v>
      </c>
      <c r="M3" s="55"/>
      <c r="N3" s="11" t="s">
        <v>25</v>
      </c>
    </row>
    <row r="4" spans="1:14" s="57" customFormat="1" ht="23.25" customHeight="1">
      <c r="A4" s="13" t="s">
        <v>29</v>
      </c>
      <c r="B4" s="13"/>
      <c r="C4" s="13"/>
      <c r="D4" s="13"/>
      <c r="E4" s="58"/>
      <c r="F4" s="13" t="s">
        <v>30</v>
      </c>
      <c r="G4" s="13"/>
      <c r="H4" s="58"/>
      <c r="I4" s="217" t="s">
        <v>14</v>
      </c>
      <c r="J4" s="197" t="s">
        <v>97</v>
      </c>
      <c r="K4" s="197" t="s">
        <v>98</v>
      </c>
      <c r="L4" s="197" t="s">
        <v>99</v>
      </c>
      <c r="M4" s="215" t="s">
        <v>115</v>
      </c>
      <c r="N4" s="213" t="s">
        <v>72</v>
      </c>
    </row>
    <row r="5" spans="1:14" s="57" customFormat="1" ht="23.25" customHeight="1">
      <c r="A5" s="18" t="s">
        <v>0</v>
      </c>
      <c r="B5" s="18" t="s">
        <v>1</v>
      </c>
      <c r="C5" s="18" t="s">
        <v>2</v>
      </c>
      <c r="D5" s="18" t="s">
        <v>3</v>
      </c>
      <c r="E5" s="19" t="s">
        <v>38</v>
      </c>
      <c r="F5" s="20" t="s">
        <v>31</v>
      </c>
      <c r="G5" s="74" t="s">
        <v>60</v>
      </c>
      <c r="H5" s="21" t="s">
        <v>9</v>
      </c>
      <c r="I5" s="218"/>
      <c r="J5" s="196"/>
      <c r="K5" s="196"/>
      <c r="L5" s="196"/>
      <c r="M5" s="216"/>
      <c r="N5" s="214"/>
    </row>
    <row r="6" spans="1:14" s="91" customFormat="1" ht="24" customHeight="1">
      <c r="A6" s="89"/>
      <c r="B6" s="89"/>
      <c r="C6" s="89"/>
      <c r="D6" s="90" t="s">
        <v>4</v>
      </c>
      <c r="E6" s="125" t="s">
        <v>5</v>
      </c>
      <c r="F6" s="86">
        <f aca="true" t="shared" si="0" ref="F6:N6">SUM(F7,F14,F18)</f>
        <v>0</v>
      </c>
      <c r="G6" s="86">
        <f t="shared" si="0"/>
        <v>0</v>
      </c>
      <c r="H6" s="86">
        <f t="shared" si="0"/>
        <v>0</v>
      </c>
      <c r="I6" s="86">
        <f t="shared" si="0"/>
        <v>0</v>
      </c>
      <c r="J6" s="193">
        <f>J7+J14</f>
        <v>15969762</v>
      </c>
      <c r="K6" s="193"/>
      <c r="L6" s="193">
        <f t="shared" si="0"/>
        <v>30465913</v>
      </c>
      <c r="M6" s="86">
        <f t="shared" si="0"/>
        <v>14496151</v>
      </c>
      <c r="N6" s="235">
        <f t="shared" si="0"/>
        <v>-14496151</v>
      </c>
    </row>
    <row r="7" spans="1:14" s="64" customFormat="1" ht="21.75" customHeight="1">
      <c r="A7" s="63">
        <v>1</v>
      </c>
      <c r="B7" s="63"/>
      <c r="C7" s="63"/>
      <c r="D7" s="63"/>
      <c r="E7" s="190" t="s">
        <v>106</v>
      </c>
      <c r="F7" s="77">
        <f aca="true" t="shared" si="1" ref="F7:N7">SUM(F8,F11)</f>
        <v>0</v>
      </c>
      <c r="G7" s="77">
        <f t="shared" si="1"/>
        <v>0</v>
      </c>
      <c r="H7" s="77">
        <f t="shared" si="1"/>
        <v>0</v>
      </c>
      <c r="I7" s="77">
        <f t="shared" si="1"/>
        <v>0</v>
      </c>
      <c r="J7" s="194">
        <f>J8+J11</f>
        <v>308680</v>
      </c>
      <c r="K7" s="194"/>
      <c r="L7" s="194">
        <f t="shared" si="1"/>
        <v>1300959</v>
      </c>
      <c r="M7" s="77">
        <f t="shared" si="1"/>
        <v>992279</v>
      </c>
      <c r="N7" s="236">
        <f t="shared" si="1"/>
        <v>-992279</v>
      </c>
    </row>
    <row r="8" spans="1:14" s="64" customFormat="1" ht="21.75" customHeight="1">
      <c r="A8" s="63"/>
      <c r="B8" s="63">
        <v>1</v>
      </c>
      <c r="C8" s="63"/>
      <c r="D8" s="63"/>
      <c r="E8" s="187" t="s">
        <v>70</v>
      </c>
      <c r="F8" s="77">
        <f>SUM(F9)</f>
        <v>0</v>
      </c>
      <c r="G8" s="77">
        <f aca="true" t="shared" si="2" ref="G8:I9">SUM(G9)</f>
        <v>0</v>
      </c>
      <c r="H8" s="77">
        <f t="shared" si="2"/>
        <v>0</v>
      </c>
      <c r="I8" s="77">
        <f t="shared" si="2"/>
        <v>0</v>
      </c>
      <c r="J8" s="194">
        <f>J9</f>
        <v>303820</v>
      </c>
      <c r="K8" s="194"/>
      <c r="L8" s="194">
        <f aca="true" t="shared" si="3" ref="L8:N9">SUM(L9)</f>
        <v>1296099</v>
      </c>
      <c r="M8" s="77">
        <f t="shared" si="3"/>
        <v>992279</v>
      </c>
      <c r="N8" s="237">
        <f t="shared" si="3"/>
        <v>-992279</v>
      </c>
    </row>
    <row r="9" spans="1:14" s="64" customFormat="1" ht="21.75" customHeight="1">
      <c r="A9" s="63"/>
      <c r="B9" s="63"/>
      <c r="C9" s="63">
        <v>1</v>
      </c>
      <c r="D9" s="63"/>
      <c r="E9" s="188" t="s">
        <v>89</v>
      </c>
      <c r="F9" s="79">
        <f>SUM(F10)</f>
        <v>0</v>
      </c>
      <c r="G9" s="79">
        <f t="shared" si="2"/>
        <v>0</v>
      </c>
      <c r="H9" s="79">
        <f t="shared" si="2"/>
        <v>0</v>
      </c>
      <c r="I9" s="79">
        <f t="shared" si="2"/>
        <v>0</v>
      </c>
      <c r="J9" s="195">
        <f>J10</f>
        <v>303820</v>
      </c>
      <c r="K9" s="195"/>
      <c r="L9" s="195">
        <f t="shared" si="3"/>
        <v>1296099</v>
      </c>
      <c r="M9" s="79">
        <f t="shared" si="3"/>
        <v>992279</v>
      </c>
      <c r="N9" s="238">
        <f t="shared" si="3"/>
        <v>-992279</v>
      </c>
    </row>
    <row r="10" spans="1:14" s="64" customFormat="1" ht="21.75" customHeight="1">
      <c r="A10" s="63"/>
      <c r="B10" s="63"/>
      <c r="C10" s="63"/>
      <c r="D10" s="63">
        <v>1</v>
      </c>
      <c r="E10" s="189" t="s">
        <v>90</v>
      </c>
      <c r="F10" s="79">
        <v>0</v>
      </c>
      <c r="G10" s="79">
        <v>0</v>
      </c>
      <c r="H10" s="79">
        <f>SUM(F10:G10)</f>
        <v>0</v>
      </c>
      <c r="I10" s="79">
        <v>0</v>
      </c>
      <c r="J10" s="192">
        <f>'[1]歲入本年度'!L10</f>
        <v>303820</v>
      </c>
      <c r="K10" s="192">
        <f>'歲入本年度'!L10</f>
        <v>992279</v>
      </c>
      <c r="L10" s="192">
        <f>SUM(J10:K10)</f>
        <v>1296099</v>
      </c>
      <c r="M10" s="79">
        <f>'歲入本年度'!L10</f>
        <v>992279</v>
      </c>
      <c r="N10" s="239">
        <f>I10-M10</f>
        <v>-992279</v>
      </c>
    </row>
    <row r="11" spans="1:14" s="122" customFormat="1" ht="21.75" customHeight="1" hidden="1">
      <c r="A11" s="63"/>
      <c r="B11" s="63">
        <v>2</v>
      </c>
      <c r="C11" s="63"/>
      <c r="D11" s="63"/>
      <c r="E11" s="187" t="s">
        <v>78</v>
      </c>
      <c r="F11" s="77">
        <f aca="true" t="shared" si="4" ref="F11:J12">F12</f>
        <v>0</v>
      </c>
      <c r="G11" s="77">
        <f t="shared" si="4"/>
        <v>0</v>
      </c>
      <c r="H11" s="77">
        <f t="shared" si="4"/>
        <v>0</v>
      </c>
      <c r="I11" s="115">
        <f t="shared" si="4"/>
        <v>0</v>
      </c>
      <c r="J11" s="194">
        <f t="shared" si="4"/>
        <v>4860</v>
      </c>
      <c r="K11" s="194"/>
      <c r="L11" s="194">
        <f aca="true" t="shared" si="5" ref="L11:N12">L12</f>
        <v>4860</v>
      </c>
      <c r="M11" s="115">
        <f t="shared" si="5"/>
        <v>0</v>
      </c>
      <c r="N11" s="240">
        <f t="shared" si="5"/>
        <v>0</v>
      </c>
    </row>
    <row r="12" spans="1:14" s="122" customFormat="1" ht="21.75" customHeight="1" hidden="1">
      <c r="A12" s="63"/>
      <c r="B12" s="63"/>
      <c r="C12" s="63">
        <v>1</v>
      </c>
      <c r="D12" s="63"/>
      <c r="E12" s="188" t="s">
        <v>89</v>
      </c>
      <c r="F12" s="79">
        <f t="shared" si="4"/>
        <v>0</v>
      </c>
      <c r="G12" s="79">
        <f t="shared" si="4"/>
        <v>0</v>
      </c>
      <c r="H12" s="79">
        <f t="shared" si="4"/>
        <v>0</v>
      </c>
      <c r="I12" s="120">
        <f t="shared" si="4"/>
        <v>0</v>
      </c>
      <c r="J12" s="195">
        <f t="shared" si="4"/>
        <v>4860</v>
      </c>
      <c r="K12" s="195"/>
      <c r="L12" s="195">
        <f t="shared" si="5"/>
        <v>4860</v>
      </c>
      <c r="M12" s="120">
        <f t="shared" si="5"/>
        <v>0</v>
      </c>
      <c r="N12" s="241">
        <f t="shared" si="5"/>
        <v>0</v>
      </c>
    </row>
    <row r="13" spans="1:14" s="122" customFormat="1" ht="21.75" customHeight="1" hidden="1">
      <c r="A13" s="63"/>
      <c r="B13" s="63"/>
      <c r="C13" s="63"/>
      <c r="D13" s="63">
        <v>1</v>
      </c>
      <c r="E13" s="189" t="s">
        <v>90</v>
      </c>
      <c r="F13" s="79">
        <v>0</v>
      </c>
      <c r="G13" s="79">
        <v>0</v>
      </c>
      <c r="H13" s="79">
        <f>SUM(F13:G13)</f>
        <v>0</v>
      </c>
      <c r="I13" s="120">
        <v>0</v>
      </c>
      <c r="J13" s="192">
        <f>'[1]歲入本年度'!L13</f>
        <v>4860</v>
      </c>
      <c r="K13" s="192">
        <f>'歲入本年度'!L13</f>
        <v>0</v>
      </c>
      <c r="L13" s="192">
        <f>SUM(J13:K13)</f>
        <v>4860</v>
      </c>
      <c r="M13" s="120">
        <f>'歲入本年度'!L13</f>
        <v>0</v>
      </c>
      <c r="N13" s="241">
        <f>I13-M13</f>
        <v>0</v>
      </c>
    </row>
    <row r="14" spans="1:14" s="122" customFormat="1" ht="21.75" customHeight="1">
      <c r="A14" s="63">
        <v>2</v>
      </c>
      <c r="B14" s="63"/>
      <c r="C14" s="63"/>
      <c r="D14" s="63"/>
      <c r="E14" s="190" t="s">
        <v>105</v>
      </c>
      <c r="F14" s="77">
        <f aca="true" t="shared" si="6" ref="F14:J16">F15</f>
        <v>0</v>
      </c>
      <c r="G14" s="77">
        <f t="shared" si="6"/>
        <v>0</v>
      </c>
      <c r="H14" s="77">
        <f t="shared" si="6"/>
        <v>0</v>
      </c>
      <c r="I14" s="115">
        <f t="shared" si="6"/>
        <v>0</v>
      </c>
      <c r="J14" s="194">
        <f t="shared" si="6"/>
        <v>15661082</v>
      </c>
      <c r="K14" s="194"/>
      <c r="L14" s="194">
        <f aca="true" t="shared" si="7" ref="L14:N16">L15</f>
        <v>29164954</v>
      </c>
      <c r="M14" s="115">
        <f t="shared" si="7"/>
        <v>13503872</v>
      </c>
      <c r="N14" s="240">
        <f t="shared" si="7"/>
        <v>-13503872</v>
      </c>
    </row>
    <row r="15" spans="1:14" s="122" customFormat="1" ht="21.75" customHeight="1">
      <c r="A15" s="63"/>
      <c r="B15" s="63">
        <v>1</v>
      </c>
      <c r="C15" s="63"/>
      <c r="D15" s="63"/>
      <c r="E15" s="187" t="s">
        <v>70</v>
      </c>
      <c r="F15" s="77">
        <f t="shared" si="6"/>
        <v>0</v>
      </c>
      <c r="G15" s="77">
        <f t="shared" si="6"/>
        <v>0</v>
      </c>
      <c r="H15" s="77">
        <f t="shared" si="6"/>
        <v>0</v>
      </c>
      <c r="I15" s="115">
        <f t="shared" si="6"/>
        <v>0</v>
      </c>
      <c r="J15" s="194">
        <f t="shared" si="6"/>
        <v>15661082</v>
      </c>
      <c r="K15" s="194"/>
      <c r="L15" s="194">
        <f t="shared" si="7"/>
        <v>29164954</v>
      </c>
      <c r="M15" s="115">
        <f t="shared" si="7"/>
        <v>13503872</v>
      </c>
      <c r="N15" s="240">
        <f t="shared" si="7"/>
        <v>-13503872</v>
      </c>
    </row>
    <row r="16" spans="1:14" s="122" customFormat="1" ht="21.75" customHeight="1">
      <c r="A16" s="63"/>
      <c r="B16" s="63"/>
      <c r="C16" s="63">
        <v>1</v>
      </c>
      <c r="D16" s="63"/>
      <c r="E16" s="188" t="s">
        <v>75</v>
      </c>
      <c r="F16" s="79">
        <f t="shared" si="6"/>
        <v>0</v>
      </c>
      <c r="G16" s="79">
        <f t="shared" si="6"/>
        <v>0</v>
      </c>
      <c r="H16" s="79">
        <f t="shared" si="6"/>
        <v>0</v>
      </c>
      <c r="I16" s="120">
        <f t="shared" si="6"/>
        <v>0</v>
      </c>
      <c r="J16" s="195">
        <f t="shared" si="6"/>
        <v>15661082</v>
      </c>
      <c r="K16" s="195"/>
      <c r="L16" s="195">
        <f t="shared" si="7"/>
        <v>29164954</v>
      </c>
      <c r="M16" s="120">
        <f t="shared" si="7"/>
        <v>13503872</v>
      </c>
      <c r="N16" s="241">
        <f t="shared" si="7"/>
        <v>-13503872</v>
      </c>
    </row>
    <row r="17" spans="1:14" s="122" customFormat="1" ht="21.75" customHeight="1">
      <c r="A17" s="63"/>
      <c r="B17" s="63"/>
      <c r="C17" s="63"/>
      <c r="D17" s="63">
        <v>1</v>
      </c>
      <c r="E17" s="189" t="s">
        <v>76</v>
      </c>
      <c r="F17" s="79">
        <v>0</v>
      </c>
      <c r="G17" s="79">
        <v>0</v>
      </c>
      <c r="H17" s="79">
        <f>SUM(F17:G17)</f>
        <v>0</v>
      </c>
      <c r="I17" s="120">
        <v>0</v>
      </c>
      <c r="J17" s="192">
        <f>'[1]歲入本年度'!L17</f>
        <v>15661082</v>
      </c>
      <c r="K17" s="192">
        <f>'歲入本年度'!L17</f>
        <v>13503872</v>
      </c>
      <c r="L17" s="192">
        <f>SUM(J17:K17)</f>
        <v>29164954</v>
      </c>
      <c r="M17" s="120">
        <f>'歲入本年度'!L17</f>
        <v>13503872</v>
      </c>
      <c r="N17" s="241">
        <f>I17-M17</f>
        <v>-13503872</v>
      </c>
    </row>
    <row r="18" spans="1:14" s="122" customFormat="1" ht="21.75" customHeight="1">
      <c r="A18" s="113"/>
      <c r="B18" s="113"/>
      <c r="C18" s="113"/>
      <c r="D18" s="113"/>
      <c r="E18" s="209"/>
      <c r="F18" s="115"/>
      <c r="G18" s="115"/>
      <c r="H18" s="115"/>
      <c r="I18" s="115"/>
      <c r="J18" s="115"/>
      <c r="K18" s="115"/>
      <c r="L18" s="115"/>
      <c r="M18" s="115"/>
      <c r="N18" s="126"/>
    </row>
    <row r="19" spans="1:14" s="122" customFormat="1" ht="21.75" customHeight="1">
      <c r="A19" s="113"/>
      <c r="B19" s="113"/>
      <c r="C19" s="113"/>
      <c r="D19" s="113"/>
      <c r="E19" s="210"/>
      <c r="F19" s="115"/>
      <c r="G19" s="115"/>
      <c r="H19" s="115"/>
      <c r="I19" s="115"/>
      <c r="J19" s="115"/>
      <c r="K19" s="115"/>
      <c r="L19" s="115"/>
      <c r="M19" s="115"/>
      <c r="N19" s="126"/>
    </row>
    <row r="20" spans="1:14" s="122" customFormat="1" ht="21.75" customHeight="1">
      <c r="A20" s="113"/>
      <c r="B20" s="113"/>
      <c r="C20" s="113"/>
      <c r="D20" s="113"/>
      <c r="E20" s="211"/>
      <c r="F20" s="120"/>
      <c r="G20" s="120"/>
      <c r="H20" s="120"/>
      <c r="I20" s="120"/>
      <c r="J20" s="120"/>
      <c r="K20" s="120"/>
      <c r="L20" s="120"/>
      <c r="M20" s="120"/>
      <c r="N20" s="201"/>
    </row>
    <row r="21" spans="1:14" s="122" customFormat="1" ht="21.75" customHeight="1">
      <c r="A21" s="113"/>
      <c r="B21" s="113"/>
      <c r="C21" s="113"/>
      <c r="D21" s="113"/>
      <c r="E21" s="212"/>
      <c r="F21" s="120"/>
      <c r="G21" s="120"/>
      <c r="H21" s="120"/>
      <c r="I21" s="120"/>
      <c r="J21" s="120"/>
      <c r="K21" s="120"/>
      <c r="L21" s="120"/>
      <c r="M21" s="120"/>
      <c r="N21" s="201"/>
    </row>
    <row r="22" spans="1:14" s="122" customFormat="1" ht="21.75" customHeight="1">
      <c r="A22" s="113"/>
      <c r="B22" s="113"/>
      <c r="C22" s="113"/>
      <c r="D22" s="113"/>
      <c r="E22" s="123"/>
      <c r="F22" s="120"/>
      <c r="G22" s="120"/>
      <c r="H22" s="120"/>
      <c r="I22" s="120"/>
      <c r="J22" s="120"/>
      <c r="K22" s="120"/>
      <c r="L22" s="120"/>
      <c r="M22" s="120"/>
      <c r="N22" s="121"/>
    </row>
    <row r="23" spans="1:14" s="122" customFormat="1" ht="21.75" customHeight="1">
      <c r="A23" s="113"/>
      <c r="B23" s="113"/>
      <c r="C23" s="113"/>
      <c r="D23" s="113"/>
      <c r="E23" s="123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122" customFormat="1" ht="21.75" customHeight="1">
      <c r="A24" s="113"/>
      <c r="B24" s="113"/>
      <c r="C24" s="113"/>
      <c r="D24" s="113"/>
      <c r="E24" s="123"/>
      <c r="F24" s="120"/>
      <c r="G24" s="120"/>
      <c r="H24" s="120"/>
      <c r="I24" s="120"/>
      <c r="J24" s="120"/>
      <c r="K24" s="120"/>
      <c r="L24" s="120"/>
      <c r="M24" s="120"/>
      <c r="N24" s="121"/>
    </row>
    <row r="25" spans="1:14" s="122" customFormat="1" ht="21.75" customHeight="1">
      <c r="A25" s="113"/>
      <c r="B25" s="113"/>
      <c r="C25" s="113"/>
      <c r="D25" s="113"/>
      <c r="E25" s="123"/>
      <c r="F25" s="120"/>
      <c r="G25" s="120"/>
      <c r="H25" s="120"/>
      <c r="I25" s="120"/>
      <c r="J25" s="120"/>
      <c r="K25" s="120"/>
      <c r="L25" s="120"/>
      <c r="M25" s="120"/>
      <c r="N25" s="121"/>
    </row>
    <row r="26" spans="1:14" s="122" customFormat="1" ht="21.75" customHeight="1">
      <c r="A26" s="113"/>
      <c r="B26" s="113"/>
      <c r="C26" s="113"/>
      <c r="D26" s="113"/>
      <c r="E26" s="124"/>
      <c r="F26" s="120"/>
      <c r="G26" s="120"/>
      <c r="H26" s="120"/>
      <c r="I26" s="120"/>
      <c r="J26" s="120"/>
      <c r="K26" s="120"/>
      <c r="L26" s="120"/>
      <c r="M26" s="120"/>
      <c r="N26" s="121"/>
    </row>
    <row r="27" spans="1:14" s="122" customFormat="1" ht="21.75" customHeight="1">
      <c r="A27" s="113"/>
      <c r="B27" s="113"/>
      <c r="C27" s="113"/>
      <c r="D27" s="113"/>
      <c r="E27" s="124"/>
      <c r="F27" s="120"/>
      <c r="G27" s="120"/>
      <c r="H27" s="120"/>
      <c r="I27" s="120"/>
      <c r="J27" s="120"/>
      <c r="K27" s="120"/>
      <c r="L27" s="120"/>
      <c r="M27" s="120"/>
      <c r="N27" s="121"/>
    </row>
    <row r="28" spans="1:14" s="122" customFormat="1" ht="21.75" customHeight="1">
      <c r="A28" s="113"/>
      <c r="B28" s="113"/>
      <c r="C28" s="113"/>
      <c r="D28" s="113"/>
      <c r="E28" s="124"/>
      <c r="F28" s="120"/>
      <c r="G28" s="120"/>
      <c r="H28" s="120"/>
      <c r="I28" s="120"/>
      <c r="J28" s="120"/>
      <c r="K28" s="120"/>
      <c r="L28" s="120"/>
      <c r="M28" s="120"/>
      <c r="N28" s="121"/>
    </row>
    <row r="29" spans="1:14" s="122" customFormat="1" ht="21.75" customHeight="1">
      <c r="A29" s="113"/>
      <c r="B29" s="113"/>
      <c r="C29" s="113"/>
      <c r="D29" s="113"/>
      <c r="E29" s="124"/>
      <c r="F29" s="120"/>
      <c r="G29" s="120"/>
      <c r="H29" s="120"/>
      <c r="I29" s="120"/>
      <c r="J29" s="120"/>
      <c r="K29" s="120"/>
      <c r="L29" s="120"/>
      <c r="M29" s="120"/>
      <c r="N29" s="121"/>
    </row>
    <row r="30" spans="1:14" s="122" customFormat="1" ht="21.75" customHeight="1">
      <c r="A30" s="113"/>
      <c r="B30" s="113"/>
      <c r="C30" s="113"/>
      <c r="D30" s="113"/>
      <c r="E30" s="124"/>
      <c r="F30" s="120"/>
      <c r="G30" s="120"/>
      <c r="H30" s="120"/>
      <c r="I30" s="120"/>
      <c r="J30" s="120"/>
      <c r="K30" s="120"/>
      <c r="L30" s="120"/>
      <c r="M30" s="120"/>
      <c r="N30" s="121"/>
    </row>
    <row r="31" spans="1:14" s="122" customFormat="1" ht="21.75" customHeight="1">
      <c r="A31" s="113"/>
      <c r="B31" s="113"/>
      <c r="C31" s="113"/>
      <c r="D31" s="113"/>
      <c r="E31" s="124"/>
      <c r="F31" s="120"/>
      <c r="G31" s="120"/>
      <c r="H31" s="120"/>
      <c r="I31" s="120"/>
      <c r="J31" s="120"/>
      <c r="K31" s="120"/>
      <c r="L31" s="120"/>
      <c r="M31" s="120"/>
      <c r="N31" s="121"/>
    </row>
    <row r="32" spans="1:14" s="42" customFormat="1" ht="21.75" customHeight="1">
      <c r="A32" s="59"/>
      <c r="B32" s="59"/>
      <c r="C32" s="59"/>
      <c r="D32" s="59"/>
      <c r="E32" s="60"/>
      <c r="F32" s="82"/>
      <c r="G32" s="82"/>
      <c r="H32" s="82"/>
      <c r="I32" s="82"/>
      <c r="J32" s="82"/>
      <c r="K32" s="82"/>
      <c r="L32" s="82"/>
      <c r="M32" s="82"/>
      <c r="N32" s="83"/>
    </row>
    <row r="33" spans="1:14" s="42" customFormat="1" ht="21.75" customHeight="1">
      <c r="A33" s="59"/>
      <c r="B33" s="59"/>
      <c r="C33" s="59"/>
      <c r="D33" s="59"/>
      <c r="E33" s="60"/>
      <c r="F33" s="82"/>
      <c r="G33" s="82"/>
      <c r="H33" s="82"/>
      <c r="I33" s="82"/>
      <c r="J33" s="82"/>
      <c r="K33" s="82"/>
      <c r="L33" s="82"/>
      <c r="M33" s="82"/>
      <c r="N33" s="83"/>
    </row>
    <row r="34" spans="1:14" s="42" customFormat="1" ht="21.75" customHeight="1">
      <c r="A34" s="59"/>
      <c r="B34" s="59"/>
      <c r="C34" s="59"/>
      <c r="D34" s="59"/>
      <c r="E34" s="60"/>
      <c r="F34" s="82"/>
      <c r="G34" s="82"/>
      <c r="H34" s="82"/>
      <c r="I34" s="82"/>
      <c r="J34" s="82"/>
      <c r="K34" s="82"/>
      <c r="L34" s="82"/>
      <c r="M34" s="82"/>
      <c r="N34" s="83"/>
    </row>
    <row r="35" spans="1:14" s="42" customFormat="1" ht="21.75" customHeight="1">
      <c r="A35" s="59"/>
      <c r="B35" s="59"/>
      <c r="C35" s="59"/>
      <c r="D35" s="59"/>
      <c r="E35" s="60"/>
      <c r="F35" s="82"/>
      <c r="G35" s="82"/>
      <c r="H35" s="82"/>
      <c r="I35" s="82"/>
      <c r="J35" s="82"/>
      <c r="K35" s="82"/>
      <c r="L35" s="82"/>
      <c r="M35" s="82"/>
      <c r="N35" s="83"/>
    </row>
    <row r="36" spans="1:14" s="42" customFormat="1" ht="33" customHeight="1" thickBot="1">
      <c r="A36" s="65"/>
      <c r="B36" s="65"/>
      <c r="C36" s="65"/>
      <c r="D36" s="65"/>
      <c r="E36" s="66"/>
      <c r="F36" s="84"/>
      <c r="G36" s="84"/>
      <c r="H36" s="84"/>
      <c r="I36" s="84"/>
      <c r="J36" s="84"/>
      <c r="K36" s="84"/>
      <c r="L36" s="84"/>
      <c r="M36" s="84"/>
      <c r="N36" s="85"/>
    </row>
    <row r="37" spans="1:14" ht="18.75" customHeight="1">
      <c r="A37" s="23"/>
      <c r="B37" s="23"/>
      <c r="C37" s="23"/>
      <c r="D37" s="23"/>
      <c r="E37" s="24"/>
      <c r="F37" s="41"/>
      <c r="G37" s="41"/>
      <c r="H37" s="41"/>
      <c r="I37" s="41"/>
      <c r="J37" s="41"/>
      <c r="K37" s="41"/>
      <c r="L37" s="41"/>
      <c r="M37" s="41"/>
      <c r="N37" s="41"/>
    </row>
    <row r="38" spans="6:14" ht="24.75" customHeight="1">
      <c r="F38" s="42"/>
      <c r="G38" s="42"/>
      <c r="H38" s="42"/>
      <c r="I38" s="42"/>
      <c r="J38" s="42"/>
      <c r="K38" s="42"/>
      <c r="L38" s="42"/>
      <c r="M38" s="42"/>
      <c r="N38" s="43"/>
    </row>
    <row r="39" spans="6:14" ht="24.75" customHeight="1">
      <c r="F39" s="42"/>
      <c r="G39" s="42"/>
      <c r="H39" s="42"/>
      <c r="I39" s="42"/>
      <c r="J39" s="42"/>
      <c r="K39" s="42"/>
      <c r="L39" s="42"/>
      <c r="M39" s="42"/>
      <c r="N39" s="43"/>
    </row>
    <row r="40" spans="6:14" ht="16.5">
      <c r="F40" s="42"/>
      <c r="G40" s="42"/>
      <c r="H40" s="42"/>
      <c r="I40" s="42"/>
      <c r="J40" s="42"/>
      <c r="K40" s="42"/>
      <c r="L40" s="42"/>
      <c r="M40" s="42"/>
      <c r="N40" s="43"/>
    </row>
    <row r="41" spans="6:14" ht="16.5">
      <c r="F41" s="42"/>
      <c r="G41" s="42"/>
      <c r="H41" s="42"/>
      <c r="I41" s="42"/>
      <c r="J41" s="42"/>
      <c r="K41" s="42"/>
      <c r="L41" s="42"/>
      <c r="M41" s="42"/>
      <c r="N41" s="43"/>
    </row>
    <row r="42" spans="6:14" ht="16.5">
      <c r="F42" s="42"/>
      <c r="G42" s="42"/>
      <c r="H42" s="42"/>
      <c r="I42" s="42"/>
      <c r="J42" s="42"/>
      <c r="K42" s="42"/>
      <c r="L42" s="42"/>
      <c r="M42" s="42"/>
      <c r="N42" s="43"/>
    </row>
    <row r="43" spans="6:14" ht="16.5">
      <c r="F43" s="42"/>
      <c r="G43" s="42"/>
      <c r="H43" s="42"/>
      <c r="I43" s="42"/>
      <c r="J43" s="42"/>
      <c r="K43" s="42"/>
      <c r="L43" s="42"/>
      <c r="M43" s="42"/>
      <c r="N43" s="43"/>
    </row>
    <row r="44" spans="6:14" ht="16.5">
      <c r="F44" s="42"/>
      <c r="G44" s="42"/>
      <c r="H44" s="42"/>
      <c r="I44" s="42"/>
      <c r="J44" s="42"/>
      <c r="K44" s="42"/>
      <c r="L44" s="42"/>
      <c r="M44" s="42"/>
      <c r="N44" s="43"/>
    </row>
    <row r="45" spans="6:14" ht="16.5">
      <c r="F45" s="42"/>
      <c r="G45" s="42"/>
      <c r="H45" s="42"/>
      <c r="I45" s="42"/>
      <c r="J45" s="42"/>
      <c r="K45" s="42"/>
      <c r="L45" s="42"/>
      <c r="M45" s="42"/>
      <c r="N45" s="43"/>
    </row>
    <row r="46" spans="6:14" ht="16.5">
      <c r="F46" s="42"/>
      <c r="G46" s="42"/>
      <c r="H46" s="42"/>
      <c r="I46" s="42"/>
      <c r="J46" s="42"/>
      <c r="K46" s="42"/>
      <c r="L46" s="42"/>
      <c r="M46" s="42"/>
      <c r="N46" s="43"/>
    </row>
    <row r="47" spans="6:14" ht="16.5">
      <c r="F47" s="42"/>
      <c r="G47" s="42"/>
      <c r="H47" s="42"/>
      <c r="I47" s="42"/>
      <c r="J47" s="42"/>
      <c r="K47" s="42"/>
      <c r="L47" s="42"/>
      <c r="M47" s="42"/>
      <c r="N47" s="43"/>
    </row>
    <row r="48" spans="6:14" ht="16.5">
      <c r="F48" s="42"/>
      <c r="G48" s="42"/>
      <c r="H48" s="42"/>
      <c r="I48" s="42"/>
      <c r="J48" s="42"/>
      <c r="K48" s="42"/>
      <c r="L48" s="42"/>
      <c r="M48" s="42"/>
      <c r="N48" s="43"/>
    </row>
    <row r="49" spans="6:14" ht="16.5">
      <c r="F49" s="42"/>
      <c r="G49" s="42"/>
      <c r="H49" s="42"/>
      <c r="I49" s="42"/>
      <c r="J49" s="42"/>
      <c r="K49" s="42"/>
      <c r="L49" s="42"/>
      <c r="M49" s="42"/>
      <c r="N49" s="43"/>
    </row>
    <row r="50" spans="6:14" ht="16.5">
      <c r="F50" s="42"/>
      <c r="G50" s="42"/>
      <c r="H50" s="42"/>
      <c r="I50" s="42"/>
      <c r="J50" s="42"/>
      <c r="K50" s="42"/>
      <c r="L50" s="42"/>
      <c r="M50" s="42"/>
      <c r="N50" s="43"/>
    </row>
    <row r="51" spans="6:14" ht="16.5">
      <c r="F51" s="42"/>
      <c r="G51" s="42"/>
      <c r="H51" s="42"/>
      <c r="I51" s="42"/>
      <c r="J51" s="42"/>
      <c r="K51" s="42"/>
      <c r="L51" s="42"/>
      <c r="M51" s="42"/>
      <c r="N51" s="43"/>
    </row>
    <row r="52" spans="6:14" ht="16.5">
      <c r="F52" s="42"/>
      <c r="G52" s="42"/>
      <c r="H52" s="42"/>
      <c r="I52" s="42"/>
      <c r="J52" s="42"/>
      <c r="K52" s="42"/>
      <c r="L52" s="42"/>
      <c r="M52" s="42"/>
      <c r="N52" s="43"/>
    </row>
    <row r="53" spans="6:14" ht="16.5">
      <c r="F53" s="42"/>
      <c r="G53" s="42"/>
      <c r="H53" s="42"/>
      <c r="I53" s="42"/>
      <c r="J53" s="42"/>
      <c r="K53" s="42"/>
      <c r="L53" s="42"/>
      <c r="M53" s="42"/>
      <c r="N53" s="43"/>
    </row>
    <row r="54" spans="6:14" ht="16.5">
      <c r="F54" s="42"/>
      <c r="G54" s="42"/>
      <c r="H54" s="42"/>
      <c r="I54" s="42"/>
      <c r="J54" s="42"/>
      <c r="K54" s="42"/>
      <c r="L54" s="42"/>
      <c r="M54" s="42"/>
      <c r="N54" s="43"/>
    </row>
    <row r="55" spans="6:14" ht="16.5">
      <c r="F55" s="42"/>
      <c r="G55" s="42"/>
      <c r="H55" s="42"/>
      <c r="I55" s="42"/>
      <c r="J55" s="42"/>
      <c r="K55" s="42"/>
      <c r="L55" s="42"/>
      <c r="M55" s="42"/>
      <c r="N55" s="43"/>
    </row>
    <row r="56" spans="6:14" ht="16.5">
      <c r="F56" s="42"/>
      <c r="G56" s="42"/>
      <c r="H56" s="42"/>
      <c r="I56" s="42"/>
      <c r="J56" s="42"/>
      <c r="K56" s="42"/>
      <c r="L56" s="42"/>
      <c r="M56" s="42"/>
      <c r="N56" s="43"/>
    </row>
    <row r="57" spans="6:14" ht="16.5">
      <c r="F57" s="42"/>
      <c r="G57" s="42"/>
      <c r="H57" s="42"/>
      <c r="I57" s="42"/>
      <c r="J57" s="42"/>
      <c r="K57" s="42"/>
      <c r="L57" s="42"/>
      <c r="M57" s="42"/>
      <c r="N57" s="43"/>
    </row>
    <row r="58" spans="6:14" ht="16.5">
      <c r="F58" s="42"/>
      <c r="G58" s="42"/>
      <c r="H58" s="42"/>
      <c r="I58" s="42"/>
      <c r="J58" s="42"/>
      <c r="K58" s="42"/>
      <c r="L58" s="42"/>
      <c r="M58" s="42"/>
      <c r="N58" s="43"/>
    </row>
    <row r="59" spans="6:14" ht="16.5">
      <c r="F59" s="42"/>
      <c r="G59" s="42"/>
      <c r="H59" s="42"/>
      <c r="I59" s="42"/>
      <c r="J59" s="42"/>
      <c r="K59" s="42"/>
      <c r="L59" s="42"/>
      <c r="M59" s="42"/>
      <c r="N59" s="43"/>
    </row>
  </sheetData>
  <mergeCells count="3">
    <mergeCell ref="N4:N5"/>
    <mergeCell ref="M4:M5"/>
    <mergeCell ref="I4:I5"/>
  </mergeCells>
  <printOptions horizontalCentered="1"/>
  <pageMargins left="0.6692913385826772" right="0.6692913385826772" top="0.9448818897637796" bottom="0.7874015748031497" header="0.5118110236220472" footer="0.31496062992125984"/>
  <pageSetup firstPageNumber="70" useFirstPageNumber="1" horizontalDpi="600" verticalDpi="600" orientation="portrait" paperSize="9" r:id="rId1"/>
  <headerFooter alignWithMargins="0">
    <oddFooter>&amp;C&amp;"細明體,標準"丙&amp;"Times New Roman,標準" 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="75" zoomScaleNormal="75" zoomScaleSheetLayoutView="100" workbookViewId="0" topLeftCell="A1">
      <selection activeCell="G12" sqref="G12"/>
    </sheetView>
  </sheetViews>
  <sheetFormatPr defaultColWidth="9.00390625" defaultRowHeight="15.75"/>
  <cols>
    <col min="1" max="4" width="1.875" style="136" customWidth="1"/>
    <col min="5" max="5" width="21.25390625" style="171" customWidth="1"/>
    <col min="6" max="6" width="16.00390625" style="136" customWidth="1"/>
    <col min="7" max="7" width="13.50390625" style="136" customWidth="1"/>
    <col min="8" max="8" width="15.875" style="136" customWidth="1"/>
    <col min="9" max="9" width="15.50390625" style="136" customWidth="1"/>
    <col min="10" max="10" width="12.875" style="136" customWidth="1"/>
    <col min="11" max="11" width="15.25390625" style="136" customWidth="1"/>
    <col min="12" max="12" width="15.125" style="136" customWidth="1"/>
    <col min="13" max="13" width="13.75390625" style="136" customWidth="1"/>
    <col min="14" max="14" width="15.125" style="136" customWidth="1"/>
    <col min="15" max="15" width="14.875" style="172" customWidth="1"/>
    <col min="16" max="16384" width="9.00390625" style="136" customWidth="1"/>
  </cols>
  <sheetData>
    <row r="1" spans="1:15" ht="24.75" customHeight="1">
      <c r="A1" s="127"/>
      <c r="B1" s="128"/>
      <c r="C1" s="129"/>
      <c r="D1" s="130"/>
      <c r="E1" s="131"/>
      <c r="F1" s="132"/>
      <c r="G1" s="132"/>
      <c r="H1" s="129"/>
      <c r="I1" s="133" t="s">
        <v>108</v>
      </c>
      <c r="J1" s="191" t="s">
        <v>113</v>
      </c>
      <c r="K1" s="134"/>
      <c r="L1" s="134"/>
      <c r="M1" s="134"/>
      <c r="N1" s="134"/>
      <c r="O1" s="135"/>
    </row>
    <row r="2" spans="1:15" ht="24.75" customHeight="1">
      <c r="A2" s="127"/>
      <c r="B2" s="137"/>
      <c r="C2" s="137"/>
      <c r="D2" s="138"/>
      <c r="E2" s="139"/>
      <c r="F2" s="132"/>
      <c r="G2" s="132"/>
      <c r="H2" s="132"/>
      <c r="I2" s="140" t="s">
        <v>35</v>
      </c>
      <c r="J2" s="134" t="s">
        <v>34</v>
      </c>
      <c r="K2" s="132"/>
      <c r="L2" s="132"/>
      <c r="M2" s="132"/>
      <c r="N2" s="132"/>
      <c r="O2" s="135"/>
    </row>
    <row r="3" spans="1:15" s="146" customFormat="1" ht="24.75" customHeight="1" thickBot="1">
      <c r="A3" s="141"/>
      <c r="B3" s="141"/>
      <c r="C3" s="141"/>
      <c r="D3" s="141"/>
      <c r="E3" s="142"/>
      <c r="F3" s="141"/>
      <c r="G3" s="141"/>
      <c r="H3" s="141"/>
      <c r="I3" s="11" t="s">
        <v>111</v>
      </c>
      <c r="J3" s="57" t="s">
        <v>112</v>
      </c>
      <c r="K3" s="141"/>
      <c r="L3" s="141"/>
      <c r="M3" s="141"/>
      <c r="N3" s="141"/>
      <c r="O3" s="145" t="s">
        <v>24</v>
      </c>
    </row>
    <row r="4" spans="1:15" s="153" customFormat="1" ht="24.75" customHeight="1">
      <c r="A4" s="147" t="s">
        <v>6</v>
      </c>
      <c r="B4" s="148"/>
      <c r="C4" s="148"/>
      <c r="D4" s="148"/>
      <c r="E4" s="149"/>
      <c r="F4" s="147" t="s">
        <v>19</v>
      </c>
      <c r="G4" s="148"/>
      <c r="H4" s="150"/>
      <c r="I4" s="151" t="s">
        <v>28</v>
      </c>
      <c r="J4" s="148"/>
      <c r="K4" s="148"/>
      <c r="L4" s="152" t="s">
        <v>65</v>
      </c>
      <c r="M4" s="148"/>
      <c r="N4" s="148"/>
      <c r="O4" s="219" t="s">
        <v>62</v>
      </c>
    </row>
    <row r="5" spans="1:15" s="153" customFormat="1" ht="35.25" customHeight="1">
      <c r="A5" s="154" t="s">
        <v>0</v>
      </c>
      <c r="B5" s="154" t="s">
        <v>1</v>
      </c>
      <c r="C5" s="154" t="s">
        <v>2</v>
      </c>
      <c r="D5" s="154" t="s">
        <v>3</v>
      </c>
      <c r="E5" s="155" t="s">
        <v>38</v>
      </c>
      <c r="F5" s="156" t="s">
        <v>8</v>
      </c>
      <c r="G5" s="157" t="s">
        <v>18</v>
      </c>
      <c r="H5" s="158" t="s">
        <v>9</v>
      </c>
      <c r="I5" s="159" t="s">
        <v>61</v>
      </c>
      <c r="J5" s="160" t="s">
        <v>63</v>
      </c>
      <c r="K5" s="158" t="s">
        <v>109</v>
      </c>
      <c r="L5" s="158" t="s">
        <v>10</v>
      </c>
      <c r="M5" s="158" t="s">
        <v>17</v>
      </c>
      <c r="N5" s="158" t="s">
        <v>110</v>
      </c>
      <c r="O5" s="220"/>
    </row>
    <row r="6" spans="1:15" s="164" customFormat="1" ht="21" customHeight="1">
      <c r="A6" s="161"/>
      <c r="B6" s="161"/>
      <c r="C6" s="161"/>
      <c r="D6" s="162" t="s">
        <v>4</v>
      </c>
      <c r="E6" s="163" t="s">
        <v>5</v>
      </c>
      <c r="F6" s="242">
        <f aca="true" t="shared" si="0" ref="F6:O6">F7+F12+F22</f>
        <v>40455000000</v>
      </c>
      <c r="G6" s="242">
        <f t="shared" si="0"/>
        <v>0</v>
      </c>
      <c r="H6" s="242">
        <f t="shared" si="0"/>
        <v>40455000000</v>
      </c>
      <c r="I6" s="243">
        <f t="shared" si="0"/>
        <v>5264015000</v>
      </c>
      <c r="J6" s="242">
        <f t="shared" si="0"/>
        <v>0</v>
      </c>
      <c r="K6" s="242">
        <f t="shared" si="0"/>
        <v>5264015000</v>
      </c>
      <c r="L6" s="242">
        <f t="shared" si="0"/>
        <v>1543796166</v>
      </c>
      <c r="M6" s="242">
        <f t="shared" si="0"/>
        <v>752137499</v>
      </c>
      <c r="N6" s="242">
        <f t="shared" si="0"/>
        <v>2295933665</v>
      </c>
      <c r="O6" s="244">
        <f t="shared" si="0"/>
        <v>2968081335</v>
      </c>
    </row>
    <row r="7" spans="1:15" s="122" customFormat="1" ht="21" customHeight="1">
      <c r="A7" s="113">
        <v>1</v>
      </c>
      <c r="B7" s="113"/>
      <c r="C7" s="113"/>
      <c r="D7" s="113"/>
      <c r="E7" s="114" t="s">
        <v>43</v>
      </c>
      <c r="F7" s="245">
        <f aca="true" t="shared" si="1" ref="F7:N7">F8</f>
        <v>1360000000</v>
      </c>
      <c r="G7" s="245">
        <f t="shared" si="1"/>
        <v>0</v>
      </c>
      <c r="H7" s="245">
        <f t="shared" si="1"/>
        <v>1360000000</v>
      </c>
      <c r="I7" s="246">
        <f t="shared" si="1"/>
        <v>315100000</v>
      </c>
      <c r="J7" s="245">
        <f t="shared" si="1"/>
        <v>0</v>
      </c>
      <c r="K7" s="245">
        <f t="shared" si="1"/>
        <v>315100000</v>
      </c>
      <c r="L7" s="245">
        <f t="shared" si="1"/>
        <v>279138456</v>
      </c>
      <c r="M7" s="245">
        <f t="shared" si="1"/>
        <v>7905463</v>
      </c>
      <c r="N7" s="245">
        <f t="shared" si="1"/>
        <v>287043919</v>
      </c>
      <c r="O7" s="240">
        <f>O8</f>
        <v>28056081</v>
      </c>
    </row>
    <row r="8" spans="1:15" s="122" customFormat="1" ht="21" customHeight="1">
      <c r="A8" s="113"/>
      <c r="B8" s="113">
        <v>1</v>
      </c>
      <c r="C8" s="113"/>
      <c r="D8" s="113"/>
      <c r="E8" s="165" t="s">
        <v>77</v>
      </c>
      <c r="F8" s="245">
        <f>F9</f>
        <v>1360000000</v>
      </c>
      <c r="G8" s="245">
        <f aca="true" t="shared" si="2" ref="G8:O10">G9</f>
        <v>0</v>
      </c>
      <c r="H8" s="245">
        <f t="shared" si="2"/>
        <v>1360000000</v>
      </c>
      <c r="I8" s="246">
        <f>I9</f>
        <v>315100000</v>
      </c>
      <c r="J8" s="245">
        <f t="shared" si="2"/>
        <v>0</v>
      </c>
      <c r="K8" s="245">
        <f t="shared" si="2"/>
        <v>315100000</v>
      </c>
      <c r="L8" s="245">
        <f>L9</f>
        <v>279138456</v>
      </c>
      <c r="M8" s="245">
        <f t="shared" si="2"/>
        <v>7905463</v>
      </c>
      <c r="N8" s="245">
        <f t="shared" si="2"/>
        <v>287043919</v>
      </c>
      <c r="O8" s="247">
        <f t="shared" si="2"/>
        <v>28056081</v>
      </c>
    </row>
    <row r="9" spans="1:15" s="122" customFormat="1" ht="21" customHeight="1">
      <c r="A9" s="113"/>
      <c r="B9" s="113"/>
      <c r="C9" s="113"/>
      <c r="D9" s="113"/>
      <c r="E9" s="118" t="s">
        <v>81</v>
      </c>
      <c r="F9" s="245">
        <f>F10</f>
        <v>1360000000</v>
      </c>
      <c r="G9" s="245">
        <f t="shared" si="2"/>
        <v>0</v>
      </c>
      <c r="H9" s="245">
        <f t="shared" si="2"/>
        <v>1360000000</v>
      </c>
      <c r="I9" s="246">
        <f>I10</f>
        <v>315100000</v>
      </c>
      <c r="J9" s="245">
        <f t="shared" si="2"/>
        <v>0</v>
      </c>
      <c r="K9" s="245">
        <f t="shared" si="2"/>
        <v>315100000</v>
      </c>
      <c r="L9" s="245">
        <f>L10</f>
        <v>279138456</v>
      </c>
      <c r="M9" s="245">
        <f t="shared" si="2"/>
        <v>7905463</v>
      </c>
      <c r="N9" s="245">
        <f t="shared" si="2"/>
        <v>287043919</v>
      </c>
      <c r="O9" s="247">
        <f t="shared" si="2"/>
        <v>28056081</v>
      </c>
    </row>
    <row r="10" spans="1:15" s="122" customFormat="1" ht="21" customHeight="1">
      <c r="A10" s="113"/>
      <c r="B10" s="113"/>
      <c r="C10" s="113">
        <v>1</v>
      </c>
      <c r="D10" s="113"/>
      <c r="E10" s="119" t="s">
        <v>44</v>
      </c>
      <c r="F10" s="248">
        <f>F11</f>
        <v>1360000000</v>
      </c>
      <c r="G10" s="248">
        <f>G11</f>
        <v>0</v>
      </c>
      <c r="H10" s="248">
        <f>H11</f>
        <v>1360000000</v>
      </c>
      <c r="I10" s="249">
        <f>I11</f>
        <v>315100000</v>
      </c>
      <c r="J10" s="248">
        <f t="shared" si="2"/>
        <v>0</v>
      </c>
      <c r="K10" s="248">
        <f t="shared" si="2"/>
        <v>315100000</v>
      </c>
      <c r="L10" s="248">
        <f>L11</f>
        <v>279138456</v>
      </c>
      <c r="M10" s="248">
        <f t="shared" si="2"/>
        <v>7905463</v>
      </c>
      <c r="N10" s="248">
        <f t="shared" si="2"/>
        <v>287043919</v>
      </c>
      <c r="O10" s="250">
        <f>O11</f>
        <v>28056081</v>
      </c>
    </row>
    <row r="11" spans="1:15" s="122" customFormat="1" ht="21" customHeight="1">
      <c r="A11" s="113"/>
      <c r="B11" s="113"/>
      <c r="C11" s="113"/>
      <c r="D11" s="113">
        <v>1</v>
      </c>
      <c r="E11" s="124" t="s">
        <v>45</v>
      </c>
      <c r="F11" s="248">
        <v>1360000000</v>
      </c>
      <c r="G11" s="248">
        <v>0</v>
      </c>
      <c r="H11" s="248">
        <f>F11+G11</f>
        <v>1360000000</v>
      </c>
      <c r="I11" s="249">
        <v>315100000</v>
      </c>
      <c r="J11" s="248">
        <v>0</v>
      </c>
      <c r="K11" s="248">
        <f>I11+J11</f>
        <v>315100000</v>
      </c>
      <c r="L11" s="248">
        <v>279138456</v>
      </c>
      <c r="M11" s="248">
        <v>7905463</v>
      </c>
      <c r="N11" s="248">
        <f>L11+M11</f>
        <v>287043919</v>
      </c>
      <c r="O11" s="250">
        <f>K11-N11</f>
        <v>28056081</v>
      </c>
    </row>
    <row r="12" spans="1:15" s="117" customFormat="1" ht="21" customHeight="1">
      <c r="A12" s="113">
        <v>2</v>
      </c>
      <c r="B12" s="112"/>
      <c r="C12" s="112"/>
      <c r="D12" s="112"/>
      <c r="E12" s="114" t="s">
        <v>11</v>
      </c>
      <c r="F12" s="245">
        <f>F13+F19</f>
        <v>29970000000</v>
      </c>
      <c r="G12" s="245">
        <f aca="true" t="shared" si="3" ref="G12:O12">G13+G19</f>
        <v>0</v>
      </c>
      <c r="H12" s="245">
        <f t="shared" si="3"/>
        <v>29970000000</v>
      </c>
      <c r="I12" s="246">
        <f t="shared" si="3"/>
        <v>3933085000</v>
      </c>
      <c r="J12" s="245">
        <f t="shared" si="3"/>
        <v>0</v>
      </c>
      <c r="K12" s="245">
        <f t="shared" si="3"/>
        <v>3933085000</v>
      </c>
      <c r="L12" s="245">
        <f t="shared" si="3"/>
        <v>1083340498</v>
      </c>
      <c r="M12" s="245">
        <f t="shared" si="3"/>
        <v>596840365</v>
      </c>
      <c r="N12" s="245">
        <f t="shared" si="3"/>
        <v>1680180863</v>
      </c>
      <c r="O12" s="240">
        <f t="shared" si="3"/>
        <v>2252904137</v>
      </c>
    </row>
    <row r="13" spans="1:15" s="117" customFormat="1" ht="21" customHeight="1">
      <c r="A13" s="112"/>
      <c r="B13" s="113">
        <v>1</v>
      </c>
      <c r="C13" s="112"/>
      <c r="D13" s="112"/>
      <c r="E13" s="165" t="s">
        <v>70</v>
      </c>
      <c r="F13" s="245">
        <f>F14</f>
        <v>29657700000</v>
      </c>
      <c r="G13" s="245">
        <f aca="true" t="shared" si="4" ref="G13:O13">G14</f>
        <v>0</v>
      </c>
      <c r="H13" s="245">
        <f t="shared" si="4"/>
        <v>29657700000</v>
      </c>
      <c r="I13" s="246">
        <f>I14</f>
        <v>3902900000</v>
      </c>
      <c r="J13" s="245">
        <f t="shared" si="4"/>
        <v>0</v>
      </c>
      <c r="K13" s="245">
        <f t="shared" si="4"/>
        <v>3902900000</v>
      </c>
      <c r="L13" s="245">
        <f>L14</f>
        <v>1055527118</v>
      </c>
      <c r="M13" s="245">
        <f t="shared" si="4"/>
        <v>596840365</v>
      </c>
      <c r="N13" s="245">
        <f t="shared" si="4"/>
        <v>1652367483</v>
      </c>
      <c r="O13" s="247">
        <f t="shared" si="4"/>
        <v>2250532517</v>
      </c>
    </row>
    <row r="14" spans="1:15" s="117" customFormat="1" ht="21" customHeight="1">
      <c r="A14" s="112"/>
      <c r="B14" s="113"/>
      <c r="C14" s="112"/>
      <c r="D14" s="112"/>
      <c r="E14" s="118" t="s">
        <v>15</v>
      </c>
      <c r="F14" s="245">
        <f>F15</f>
        <v>29657700000</v>
      </c>
      <c r="G14" s="245">
        <f>G15</f>
        <v>0</v>
      </c>
      <c r="H14" s="245">
        <f>H15</f>
        <v>29657700000</v>
      </c>
      <c r="I14" s="246">
        <f>I15</f>
        <v>3902900000</v>
      </c>
      <c r="J14" s="245">
        <f>J15</f>
        <v>0</v>
      </c>
      <c r="K14" s="245">
        <f>K15</f>
        <v>3902900000</v>
      </c>
      <c r="L14" s="245">
        <f>L15</f>
        <v>1055527118</v>
      </c>
      <c r="M14" s="245">
        <f>M15</f>
        <v>596840365</v>
      </c>
      <c r="N14" s="245">
        <f>N15</f>
        <v>1652367483</v>
      </c>
      <c r="O14" s="247">
        <f>O15</f>
        <v>2250532517</v>
      </c>
    </row>
    <row r="15" spans="1:15" s="122" customFormat="1" ht="37.5" customHeight="1">
      <c r="A15" s="113"/>
      <c r="B15" s="113"/>
      <c r="C15" s="113">
        <v>1</v>
      </c>
      <c r="D15" s="113"/>
      <c r="E15" s="119" t="s">
        <v>46</v>
      </c>
      <c r="F15" s="248">
        <f aca="true" t="shared" si="5" ref="F15:N15">F16+F17+F18</f>
        <v>29657700000</v>
      </c>
      <c r="G15" s="248">
        <f t="shared" si="5"/>
        <v>0</v>
      </c>
      <c r="H15" s="248">
        <f t="shared" si="5"/>
        <v>29657700000</v>
      </c>
      <c r="I15" s="249">
        <f t="shared" si="5"/>
        <v>3902900000</v>
      </c>
      <c r="J15" s="248">
        <f t="shared" si="5"/>
        <v>0</v>
      </c>
      <c r="K15" s="248">
        <f t="shared" si="5"/>
        <v>3902900000</v>
      </c>
      <c r="L15" s="248">
        <f t="shared" si="5"/>
        <v>1055527118</v>
      </c>
      <c r="M15" s="248">
        <f t="shared" si="5"/>
        <v>596840365</v>
      </c>
      <c r="N15" s="248">
        <f t="shared" si="5"/>
        <v>1652367483</v>
      </c>
      <c r="O15" s="250">
        <f>K15-N15</f>
        <v>2250532517</v>
      </c>
    </row>
    <row r="16" spans="1:15" s="122" customFormat="1" ht="21" customHeight="1">
      <c r="A16" s="113"/>
      <c r="B16" s="113"/>
      <c r="C16" s="113"/>
      <c r="D16" s="113">
        <v>1</v>
      </c>
      <c r="E16" s="203" t="s">
        <v>47</v>
      </c>
      <c r="F16" s="248">
        <v>2314600000</v>
      </c>
      <c r="G16" s="248">
        <v>137500000</v>
      </c>
      <c r="H16" s="248">
        <f>F16+G16</f>
        <v>2452100000</v>
      </c>
      <c r="I16" s="249">
        <f>178400000+515400000</f>
        <v>693800000</v>
      </c>
      <c r="J16" s="248">
        <v>0</v>
      </c>
      <c r="K16" s="248">
        <f>I16+J16</f>
        <v>693800000</v>
      </c>
      <c r="L16" s="248">
        <v>230891824</v>
      </c>
      <c r="M16" s="248">
        <v>206218499</v>
      </c>
      <c r="N16" s="248">
        <f>L16+M16</f>
        <v>437110323</v>
      </c>
      <c r="O16" s="250">
        <f>K16-N16</f>
        <v>256689677</v>
      </c>
    </row>
    <row r="17" spans="1:15" s="122" customFormat="1" ht="37.5" customHeight="1">
      <c r="A17" s="113"/>
      <c r="B17" s="113"/>
      <c r="C17" s="113"/>
      <c r="D17" s="113">
        <v>2</v>
      </c>
      <c r="E17" s="203" t="s">
        <v>48</v>
      </c>
      <c r="F17" s="248">
        <v>27248100000</v>
      </c>
      <c r="G17" s="248">
        <v>-93500000</v>
      </c>
      <c r="H17" s="248">
        <f>F17+G17</f>
        <v>27154600000</v>
      </c>
      <c r="I17" s="249">
        <f>1552850000+1656250000</f>
        <v>3209100000</v>
      </c>
      <c r="J17" s="248">
        <v>0</v>
      </c>
      <c r="K17" s="248">
        <f>I17+J17</f>
        <v>3209100000</v>
      </c>
      <c r="L17" s="248">
        <v>824635294</v>
      </c>
      <c r="M17" s="248">
        <v>390621866</v>
      </c>
      <c r="N17" s="248">
        <f>L17+M17</f>
        <v>1215257160</v>
      </c>
      <c r="O17" s="250">
        <f>K17-N17</f>
        <v>1993842840</v>
      </c>
    </row>
    <row r="18" spans="1:15" s="122" customFormat="1" ht="37.5" customHeight="1">
      <c r="A18" s="113"/>
      <c r="B18" s="113"/>
      <c r="C18" s="113"/>
      <c r="D18" s="113">
        <v>3</v>
      </c>
      <c r="E18" s="203" t="s">
        <v>49</v>
      </c>
      <c r="F18" s="248">
        <v>95000000</v>
      </c>
      <c r="G18" s="248">
        <v>-44000000</v>
      </c>
      <c r="H18" s="248">
        <f>F18+G18</f>
        <v>51000000</v>
      </c>
      <c r="I18" s="249">
        <f>0</f>
        <v>0</v>
      </c>
      <c r="J18" s="248">
        <v>0</v>
      </c>
      <c r="K18" s="248">
        <f>I18+J18</f>
        <v>0</v>
      </c>
      <c r="L18" s="248">
        <v>0</v>
      </c>
      <c r="M18" s="248">
        <v>0</v>
      </c>
      <c r="N18" s="248">
        <f>L18+M18</f>
        <v>0</v>
      </c>
      <c r="O18" s="250">
        <f>K18-N18</f>
        <v>0</v>
      </c>
    </row>
    <row r="19" spans="1:15" s="117" customFormat="1" ht="21" customHeight="1">
      <c r="A19" s="112"/>
      <c r="B19" s="113">
        <v>2</v>
      </c>
      <c r="C19" s="112"/>
      <c r="D19" s="112"/>
      <c r="E19" s="165" t="s">
        <v>78</v>
      </c>
      <c r="F19" s="245">
        <f>F20</f>
        <v>312300000</v>
      </c>
      <c r="G19" s="245">
        <f aca="true" t="shared" si="6" ref="G19:O19">G20</f>
        <v>0</v>
      </c>
      <c r="H19" s="245">
        <f t="shared" si="6"/>
        <v>312300000</v>
      </c>
      <c r="I19" s="246">
        <f>I20</f>
        <v>30185000</v>
      </c>
      <c r="J19" s="245">
        <f t="shared" si="6"/>
        <v>0</v>
      </c>
      <c r="K19" s="245">
        <f t="shared" si="6"/>
        <v>30185000</v>
      </c>
      <c r="L19" s="245">
        <f>L20</f>
        <v>27813380</v>
      </c>
      <c r="M19" s="245">
        <f t="shared" si="6"/>
        <v>0</v>
      </c>
      <c r="N19" s="245">
        <f t="shared" si="6"/>
        <v>27813380</v>
      </c>
      <c r="O19" s="247">
        <f t="shared" si="6"/>
        <v>2371620</v>
      </c>
    </row>
    <row r="20" spans="1:15" s="117" customFormat="1" ht="21" customHeight="1">
      <c r="A20" s="112"/>
      <c r="B20" s="113"/>
      <c r="C20" s="112"/>
      <c r="D20" s="112"/>
      <c r="E20" s="118" t="s">
        <v>15</v>
      </c>
      <c r="F20" s="245">
        <f>F21</f>
        <v>312300000</v>
      </c>
      <c r="G20" s="245">
        <f>G21</f>
        <v>0</v>
      </c>
      <c r="H20" s="245">
        <f>H21</f>
        <v>312300000</v>
      </c>
      <c r="I20" s="246">
        <f>I21</f>
        <v>30185000</v>
      </c>
      <c r="J20" s="245">
        <f>J21</f>
        <v>0</v>
      </c>
      <c r="K20" s="245">
        <f>K21</f>
        <v>30185000</v>
      </c>
      <c r="L20" s="245">
        <f>L21</f>
        <v>27813380</v>
      </c>
      <c r="M20" s="245">
        <f>M21</f>
        <v>0</v>
      </c>
      <c r="N20" s="245">
        <f>N21</f>
        <v>27813380</v>
      </c>
      <c r="O20" s="247">
        <f>O21</f>
        <v>2371620</v>
      </c>
    </row>
    <row r="21" spans="1:15" s="122" customFormat="1" ht="37.5" customHeight="1">
      <c r="A21" s="113"/>
      <c r="B21" s="113"/>
      <c r="C21" s="113">
        <v>1</v>
      </c>
      <c r="D21" s="113"/>
      <c r="E21" s="119" t="s">
        <v>67</v>
      </c>
      <c r="F21" s="248">
        <v>312300000</v>
      </c>
      <c r="G21" s="248">
        <v>0</v>
      </c>
      <c r="H21" s="248">
        <f>F21+G21</f>
        <v>312300000</v>
      </c>
      <c r="I21" s="249">
        <v>30185000</v>
      </c>
      <c r="J21" s="248">
        <v>0</v>
      </c>
      <c r="K21" s="248">
        <f>I21+J21</f>
        <v>30185000</v>
      </c>
      <c r="L21" s="248">
        <v>27813380</v>
      </c>
      <c r="M21" s="248">
        <v>0</v>
      </c>
      <c r="N21" s="248">
        <f>L21+M21</f>
        <v>27813380</v>
      </c>
      <c r="O21" s="250">
        <f>K21-N21</f>
        <v>2371620</v>
      </c>
    </row>
    <row r="22" spans="1:15" s="117" customFormat="1" ht="21" customHeight="1">
      <c r="A22" s="113">
        <v>3</v>
      </c>
      <c r="B22" s="112"/>
      <c r="C22" s="112"/>
      <c r="D22" s="112"/>
      <c r="E22" s="114" t="s">
        <v>50</v>
      </c>
      <c r="F22" s="245">
        <f>F23+F27</f>
        <v>9125000000</v>
      </c>
      <c r="G22" s="245">
        <f aca="true" t="shared" si="7" ref="G22:O22">G23+G27</f>
        <v>0</v>
      </c>
      <c r="H22" s="245">
        <f t="shared" si="7"/>
        <v>9125000000</v>
      </c>
      <c r="I22" s="246">
        <f t="shared" si="7"/>
        <v>1015830000</v>
      </c>
      <c r="J22" s="245">
        <f t="shared" si="7"/>
        <v>0</v>
      </c>
      <c r="K22" s="245">
        <f t="shared" si="7"/>
        <v>1015830000</v>
      </c>
      <c r="L22" s="245">
        <f t="shared" si="7"/>
        <v>181317212</v>
      </c>
      <c r="M22" s="245">
        <f t="shared" si="7"/>
        <v>147391671</v>
      </c>
      <c r="N22" s="245">
        <f t="shared" si="7"/>
        <v>328708883</v>
      </c>
      <c r="O22" s="240">
        <f t="shared" si="7"/>
        <v>687121117</v>
      </c>
    </row>
    <row r="23" spans="1:15" s="117" customFormat="1" ht="21" customHeight="1">
      <c r="A23" s="112"/>
      <c r="B23" s="113">
        <v>1</v>
      </c>
      <c r="C23" s="112"/>
      <c r="D23" s="112"/>
      <c r="E23" s="165" t="s">
        <v>79</v>
      </c>
      <c r="F23" s="245">
        <f>F24</f>
        <v>2240000000</v>
      </c>
      <c r="G23" s="245">
        <f aca="true" t="shared" si="8" ref="G23:O23">G24</f>
        <v>0</v>
      </c>
      <c r="H23" s="245">
        <f t="shared" si="8"/>
        <v>2240000000</v>
      </c>
      <c r="I23" s="246">
        <f>I24</f>
        <v>102900000</v>
      </c>
      <c r="J23" s="245">
        <f t="shared" si="8"/>
        <v>0</v>
      </c>
      <c r="K23" s="245">
        <f t="shared" si="8"/>
        <v>102900000</v>
      </c>
      <c r="L23" s="245">
        <f>L24</f>
        <v>1803000</v>
      </c>
      <c r="M23" s="245">
        <f t="shared" si="8"/>
        <v>0</v>
      </c>
      <c r="N23" s="245">
        <f t="shared" si="8"/>
        <v>1803000</v>
      </c>
      <c r="O23" s="247">
        <f t="shared" si="8"/>
        <v>101097000</v>
      </c>
    </row>
    <row r="24" spans="1:15" s="117" customFormat="1" ht="21" customHeight="1">
      <c r="A24" s="112"/>
      <c r="B24" s="113"/>
      <c r="C24" s="112"/>
      <c r="D24" s="112"/>
      <c r="E24" s="118" t="s">
        <v>15</v>
      </c>
      <c r="F24" s="245">
        <f>F25</f>
        <v>2240000000</v>
      </c>
      <c r="G24" s="245">
        <f>G25</f>
        <v>0</v>
      </c>
      <c r="H24" s="245">
        <f aca="true" t="shared" si="9" ref="H24:O25">H25</f>
        <v>2240000000</v>
      </c>
      <c r="I24" s="246">
        <f>I25</f>
        <v>102900000</v>
      </c>
      <c r="J24" s="245">
        <f>J25</f>
        <v>0</v>
      </c>
      <c r="K24" s="245">
        <f t="shared" si="9"/>
        <v>102900000</v>
      </c>
      <c r="L24" s="245">
        <f>L25</f>
        <v>1803000</v>
      </c>
      <c r="M24" s="245">
        <f>M25</f>
        <v>0</v>
      </c>
      <c r="N24" s="245">
        <f t="shared" si="9"/>
        <v>1803000</v>
      </c>
      <c r="O24" s="247">
        <f t="shared" si="9"/>
        <v>101097000</v>
      </c>
    </row>
    <row r="25" spans="1:15" s="122" customFormat="1" ht="21" customHeight="1">
      <c r="A25" s="113"/>
      <c r="B25" s="113"/>
      <c r="C25" s="113">
        <v>1</v>
      </c>
      <c r="D25" s="113"/>
      <c r="E25" s="119" t="s">
        <v>51</v>
      </c>
      <c r="F25" s="248">
        <f>F26</f>
        <v>2240000000</v>
      </c>
      <c r="G25" s="248">
        <f>G26</f>
        <v>0</v>
      </c>
      <c r="H25" s="248">
        <f t="shared" si="9"/>
        <v>2240000000</v>
      </c>
      <c r="I25" s="249">
        <f t="shared" si="9"/>
        <v>102900000</v>
      </c>
      <c r="J25" s="248">
        <f t="shared" si="9"/>
        <v>0</v>
      </c>
      <c r="K25" s="248">
        <f t="shared" si="9"/>
        <v>102900000</v>
      </c>
      <c r="L25" s="248">
        <f t="shared" si="9"/>
        <v>1803000</v>
      </c>
      <c r="M25" s="248">
        <f t="shared" si="9"/>
        <v>0</v>
      </c>
      <c r="N25" s="248">
        <f t="shared" si="9"/>
        <v>1803000</v>
      </c>
      <c r="O25" s="250">
        <f t="shared" si="9"/>
        <v>101097000</v>
      </c>
    </row>
    <row r="26" spans="1:15" s="122" customFormat="1" ht="21" customHeight="1">
      <c r="A26" s="113"/>
      <c r="B26" s="113"/>
      <c r="C26" s="113"/>
      <c r="D26" s="113">
        <v>1</v>
      </c>
      <c r="E26" s="203" t="s">
        <v>52</v>
      </c>
      <c r="F26" s="248">
        <v>2240000000</v>
      </c>
      <c r="G26" s="248">
        <v>0</v>
      </c>
      <c r="H26" s="248">
        <f>F26+G26</f>
        <v>2240000000</v>
      </c>
      <c r="I26" s="249">
        <v>102900000</v>
      </c>
      <c r="J26" s="248">
        <v>0</v>
      </c>
      <c r="K26" s="248">
        <f>I26+J26</f>
        <v>102900000</v>
      </c>
      <c r="L26" s="248">
        <v>1803000</v>
      </c>
      <c r="M26" s="248">
        <v>0</v>
      </c>
      <c r="N26" s="248">
        <f>L26+M26</f>
        <v>1803000</v>
      </c>
      <c r="O26" s="250">
        <f>K26-N26</f>
        <v>101097000</v>
      </c>
    </row>
    <row r="27" spans="1:15" s="117" customFormat="1" ht="21" customHeight="1">
      <c r="A27" s="112"/>
      <c r="B27" s="113">
        <v>2</v>
      </c>
      <c r="C27" s="112"/>
      <c r="D27" s="112"/>
      <c r="E27" s="165" t="s">
        <v>80</v>
      </c>
      <c r="F27" s="245">
        <f>F28</f>
        <v>6885000000</v>
      </c>
      <c r="G27" s="245">
        <f aca="true" t="shared" si="10" ref="G27:O28">G28</f>
        <v>0</v>
      </c>
      <c r="H27" s="245">
        <f t="shared" si="10"/>
        <v>6885000000</v>
      </c>
      <c r="I27" s="246">
        <f>I28</f>
        <v>912930000</v>
      </c>
      <c r="J27" s="245">
        <f t="shared" si="10"/>
        <v>0</v>
      </c>
      <c r="K27" s="245">
        <f t="shared" si="10"/>
        <v>912930000</v>
      </c>
      <c r="L27" s="245">
        <f>L28</f>
        <v>179514212</v>
      </c>
      <c r="M27" s="245">
        <f t="shared" si="10"/>
        <v>147391671</v>
      </c>
      <c r="N27" s="245">
        <f t="shared" si="10"/>
        <v>326905883</v>
      </c>
      <c r="O27" s="247">
        <f t="shared" si="10"/>
        <v>586024117</v>
      </c>
    </row>
    <row r="28" spans="1:15" s="117" customFormat="1" ht="21" customHeight="1">
      <c r="A28" s="112"/>
      <c r="B28" s="113"/>
      <c r="C28" s="112"/>
      <c r="D28" s="112"/>
      <c r="E28" s="118" t="s">
        <v>15</v>
      </c>
      <c r="F28" s="245">
        <f>F29</f>
        <v>6885000000</v>
      </c>
      <c r="G28" s="245">
        <f>G29</f>
        <v>0</v>
      </c>
      <c r="H28" s="245">
        <f t="shared" si="10"/>
        <v>6885000000</v>
      </c>
      <c r="I28" s="246">
        <f>I29</f>
        <v>912930000</v>
      </c>
      <c r="J28" s="245">
        <f>J29</f>
        <v>0</v>
      </c>
      <c r="K28" s="245">
        <f t="shared" si="10"/>
        <v>912930000</v>
      </c>
      <c r="L28" s="245">
        <f>L29</f>
        <v>179514212</v>
      </c>
      <c r="M28" s="245">
        <f>M29</f>
        <v>147391671</v>
      </c>
      <c r="N28" s="245">
        <f t="shared" si="10"/>
        <v>326905883</v>
      </c>
      <c r="O28" s="247">
        <f t="shared" si="10"/>
        <v>586024117</v>
      </c>
    </row>
    <row r="29" spans="1:15" s="122" customFormat="1" ht="21" customHeight="1">
      <c r="A29" s="113"/>
      <c r="B29" s="113"/>
      <c r="C29" s="113">
        <v>1</v>
      </c>
      <c r="D29" s="113"/>
      <c r="E29" s="119" t="s">
        <v>68</v>
      </c>
      <c r="F29" s="248">
        <f>F31+F30</f>
        <v>6885000000</v>
      </c>
      <c r="G29" s="248">
        <f aca="true" t="shared" si="11" ref="G29:O29">G31+G30</f>
        <v>0</v>
      </c>
      <c r="H29" s="248">
        <f t="shared" si="11"/>
        <v>6885000000</v>
      </c>
      <c r="I29" s="249">
        <f t="shared" si="11"/>
        <v>912930000</v>
      </c>
      <c r="J29" s="248">
        <f t="shared" si="11"/>
        <v>0</v>
      </c>
      <c r="K29" s="248">
        <f t="shared" si="11"/>
        <v>912930000</v>
      </c>
      <c r="L29" s="248">
        <f t="shared" si="11"/>
        <v>179514212</v>
      </c>
      <c r="M29" s="248">
        <f t="shared" si="11"/>
        <v>147391671</v>
      </c>
      <c r="N29" s="248">
        <f t="shared" si="11"/>
        <v>326905883</v>
      </c>
      <c r="O29" s="250">
        <f t="shared" si="11"/>
        <v>586024117</v>
      </c>
    </row>
    <row r="30" spans="1:15" s="122" customFormat="1" ht="21" customHeight="1">
      <c r="A30" s="113"/>
      <c r="B30" s="113"/>
      <c r="C30" s="113"/>
      <c r="D30" s="113">
        <v>1</v>
      </c>
      <c r="E30" s="203" t="s">
        <v>53</v>
      </c>
      <c r="F30" s="248">
        <v>2390000000</v>
      </c>
      <c r="G30" s="248">
        <v>0</v>
      </c>
      <c r="H30" s="248">
        <f>F30+G30</f>
        <v>2390000000</v>
      </c>
      <c r="I30" s="249">
        <v>305230000</v>
      </c>
      <c r="J30" s="248">
        <v>0</v>
      </c>
      <c r="K30" s="248">
        <f>I30+J30</f>
        <v>305230000</v>
      </c>
      <c r="L30" s="248">
        <v>60541200</v>
      </c>
      <c r="M30" s="248">
        <v>24840000</v>
      </c>
      <c r="N30" s="248">
        <f>L30+M30</f>
        <v>85381200</v>
      </c>
      <c r="O30" s="250">
        <f>K30-N30</f>
        <v>219848800</v>
      </c>
    </row>
    <row r="31" spans="1:15" s="122" customFormat="1" ht="21.75" customHeight="1" thickBot="1">
      <c r="A31" s="204"/>
      <c r="B31" s="204"/>
      <c r="C31" s="204"/>
      <c r="D31" s="204">
        <v>2</v>
      </c>
      <c r="E31" s="205" t="s">
        <v>54</v>
      </c>
      <c r="F31" s="251">
        <v>4495000000</v>
      </c>
      <c r="G31" s="251">
        <v>0</v>
      </c>
      <c r="H31" s="251">
        <f>F31+G31</f>
        <v>4495000000</v>
      </c>
      <c r="I31" s="252">
        <v>607700000</v>
      </c>
      <c r="J31" s="251">
        <v>0</v>
      </c>
      <c r="K31" s="251">
        <f>I31+J31</f>
        <v>607700000</v>
      </c>
      <c r="L31" s="251">
        <v>118973012</v>
      </c>
      <c r="M31" s="251">
        <v>122551671</v>
      </c>
      <c r="N31" s="251">
        <f>L31+M31</f>
        <v>241524683</v>
      </c>
      <c r="O31" s="253">
        <f>K31-N31</f>
        <v>366175317</v>
      </c>
    </row>
    <row r="32" spans="1:15" ht="15" customHeight="1">
      <c r="A32" s="166"/>
      <c r="B32" s="166"/>
      <c r="C32" s="166"/>
      <c r="D32" s="166"/>
      <c r="E32" s="167"/>
      <c r="F32" s="168"/>
      <c r="G32" s="168"/>
      <c r="H32" s="168"/>
      <c r="I32" s="168"/>
      <c r="J32" s="168"/>
      <c r="K32" s="169"/>
      <c r="L32" s="169"/>
      <c r="M32" s="169"/>
      <c r="N32" s="169"/>
      <c r="O32" s="169"/>
    </row>
    <row r="33" ht="19.5" customHeight="1">
      <c r="A33" s="170"/>
    </row>
  </sheetData>
  <mergeCells count="1">
    <mergeCell ref="O4:O5"/>
  </mergeCells>
  <printOptions horizontalCentered="1"/>
  <pageMargins left="0.6299212598425197" right="0.6299212598425197" top="0.8661417322834646" bottom="0.7086614173228347" header="0.5118110236220472" footer="0.31496062992125984"/>
  <pageSetup firstPageNumber="72" useFirstPageNumber="1" horizontalDpi="600" verticalDpi="600" orientation="portrait" pageOrder="overThenDown" paperSize="9" r:id="rId1"/>
  <headerFooter alignWithMargins="0">
    <oddFooter>&amp;C&amp;"新細明體,標準"丙&amp;"Times New Roman,標準"  &amp;P</oddFooter>
  </headerFooter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="75" zoomScaleNormal="75" zoomScaleSheetLayoutView="85" workbookViewId="0" topLeftCell="A1">
      <selection activeCell="M18" sqref="M18"/>
    </sheetView>
  </sheetViews>
  <sheetFormatPr defaultColWidth="9.00390625" defaultRowHeight="15.75"/>
  <cols>
    <col min="1" max="4" width="2.25390625" style="171" customWidth="1"/>
    <col min="5" max="5" width="22.625" style="171" customWidth="1"/>
    <col min="6" max="6" width="17.625" style="171" customWidth="1"/>
    <col min="7" max="7" width="16.125" style="171" customWidth="1"/>
    <col min="8" max="8" width="17.625" style="171" customWidth="1"/>
    <col min="9" max="11" width="17.375" style="171" hidden="1" customWidth="1"/>
    <col min="12" max="15" width="16.625" style="171" customWidth="1"/>
    <col min="16" max="18" width="16.375" style="171" hidden="1" customWidth="1"/>
    <col min="19" max="19" width="16.25390625" style="186" customWidth="1"/>
    <col min="20" max="20" width="4.00390625" style="171" customWidth="1"/>
    <col min="21" max="16384" width="9.00390625" style="171" customWidth="1"/>
  </cols>
  <sheetData>
    <row r="1" spans="1:19" ht="27" customHeight="1">
      <c r="A1" s="173"/>
      <c r="B1" s="174"/>
      <c r="C1" s="175"/>
      <c r="D1" s="131"/>
      <c r="E1" s="131"/>
      <c r="F1" s="176"/>
      <c r="H1" s="133" t="s">
        <v>108</v>
      </c>
      <c r="I1" s="202" t="s">
        <v>107</v>
      </c>
      <c r="J1" s="133"/>
      <c r="K1" s="133"/>
      <c r="L1" s="191" t="s">
        <v>113</v>
      </c>
      <c r="M1" s="177"/>
      <c r="N1" s="178"/>
      <c r="O1" s="176"/>
      <c r="P1" s="176"/>
      <c r="Q1" s="176"/>
      <c r="R1" s="176"/>
      <c r="S1" s="176"/>
    </row>
    <row r="2" spans="1:19" ht="24.75" customHeight="1">
      <c r="A2" s="173"/>
      <c r="B2" s="179"/>
      <c r="C2" s="179"/>
      <c r="D2" s="139"/>
      <c r="E2" s="139"/>
      <c r="F2" s="176"/>
      <c r="G2" s="176"/>
      <c r="H2" s="140" t="s">
        <v>36</v>
      </c>
      <c r="I2" s="140"/>
      <c r="J2" s="140"/>
      <c r="K2" s="140"/>
      <c r="L2" s="134" t="s">
        <v>37</v>
      </c>
      <c r="M2" s="134"/>
      <c r="N2" s="176"/>
      <c r="O2" s="176"/>
      <c r="P2" s="176"/>
      <c r="Q2" s="176"/>
      <c r="R2" s="176"/>
      <c r="S2" s="176"/>
    </row>
    <row r="3" spans="1:19" s="144" customFormat="1" ht="24.75" customHeight="1" thickBot="1">
      <c r="A3" s="180"/>
      <c r="B3" s="180"/>
      <c r="C3" s="180"/>
      <c r="D3" s="180"/>
      <c r="E3" s="181"/>
      <c r="F3" s="180"/>
      <c r="H3" s="11" t="s">
        <v>111</v>
      </c>
      <c r="I3" s="57" t="s">
        <v>112</v>
      </c>
      <c r="J3" s="143"/>
      <c r="K3" s="143"/>
      <c r="L3" s="57" t="s">
        <v>114</v>
      </c>
      <c r="N3" s="180"/>
      <c r="O3" s="180"/>
      <c r="P3" s="180"/>
      <c r="Q3" s="180"/>
      <c r="R3" s="180"/>
      <c r="S3" s="180" t="s">
        <v>25</v>
      </c>
    </row>
    <row r="4" spans="1:19" s="144" customFormat="1" ht="23.25" customHeight="1">
      <c r="A4" s="147" t="s">
        <v>29</v>
      </c>
      <c r="B4" s="147"/>
      <c r="C4" s="147"/>
      <c r="D4" s="147"/>
      <c r="E4" s="149"/>
      <c r="F4" s="147" t="s">
        <v>30</v>
      </c>
      <c r="G4" s="147"/>
      <c r="H4" s="149"/>
      <c r="I4" s="149" t="s">
        <v>91</v>
      </c>
      <c r="J4" s="149" t="s">
        <v>92</v>
      </c>
      <c r="K4" s="149" t="s">
        <v>93</v>
      </c>
      <c r="L4" s="221" t="s">
        <v>14</v>
      </c>
      <c r="M4" s="223" t="s">
        <v>55</v>
      </c>
      <c r="N4" s="224"/>
      <c r="O4" s="224"/>
      <c r="P4" s="206" t="s">
        <v>94</v>
      </c>
      <c r="Q4" s="206" t="s">
        <v>95</v>
      </c>
      <c r="R4" s="206" t="s">
        <v>96</v>
      </c>
      <c r="S4" s="219" t="s">
        <v>62</v>
      </c>
    </row>
    <row r="5" spans="1:19" s="144" customFormat="1" ht="23.25" customHeight="1">
      <c r="A5" s="154" t="s">
        <v>0</v>
      </c>
      <c r="B5" s="154" t="s">
        <v>1</v>
      </c>
      <c r="C5" s="154" t="s">
        <v>2</v>
      </c>
      <c r="D5" s="154" t="s">
        <v>3</v>
      </c>
      <c r="E5" s="155" t="s">
        <v>38</v>
      </c>
      <c r="F5" s="156" t="s">
        <v>31</v>
      </c>
      <c r="G5" s="160" t="s">
        <v>60</v>
      </c>
      <c r="H5" s="158" t="s">
        <v>9</v>
      </c>
      <c r="I5" s="207"/>
      <c r="J5" s="207"/>
      <c r="K5" s="207"/>
      <c r="L5" s="222"/>
      <c r="M5" s="182" t="s">
        <v>32</v>
      </c>
      <c r="N5" s="182" t="s">
        <v>33</v>
      </c>
      <c r="O5" s="158" t="s">
        <v>9</v>
      </c>
      <c r="P5" s="208"/>
      <c r="Q5" s="208"/>
      <c r="R5" s="208"/>
      <c r="S5" s="220"/>
    </row>
    <row r="6" spans="1:19" s="164" customFormat="1" ht="21" customHeight="1">
      <c r="A6" s="161"/>
      <c r="B6" s="161"/>
      <c r="C6" s="161"/>
      <c r="D6" s="162" t="s">
        <v>4</v>
      </c>
      <c r="E6" s="163" t="s">
        <v>5</v>
      </c>
      <c r="F6" s="242">
        <f aca="true" t="shared" si="0" ref="F6:S6">F7+F12+F22</f>
        <v>40455000000</v>
      </c>
      <c r="G6" s="242">
        <f t="shared" si="0"/>
        <v>0</v>
      </c>
      <c r="H6" s="242">
        <f t="shared" si="0"/>
        <v>40455000000</v>
      </c>
      <c r="I6" s="242">
        <f t="shared" si="0"/>
        <v>9687642000</v>
      </c>
      <c r="J6" s="242">
        <f>J7+J12+J22</f>
        <v>5264015000</v>
      </c>
      <c r="K6" s="242">
        <f>K7+K12+K22</f>
        <v>14951657000</v>
      </c>
      <c r="L6" s="242">
        <f t="shared" si="0"/>
        <v>5264015000</v>
      </c>
      <c r="M6" s="242">
        <f t="shared" si="0"/>
        <v>1543796166</v>
      </c>
      <c r="N6" s="242">
        <f t="shared" si="0"/>
        <v>752137499</v>
      </c>
      <c r="O6" s="242">
        <f t="shared" si="0"/>
        <v>2295933665</v>
      </c>
      <c r="P6" s="254">
        <f t="shared" si="0"/>
        <v>2980595918</v>
      </c>
      <c r="Q6" s="254">
        <f>Q7+Q12+Q22</f>
        <v>2295933665</v>
      </c>
      <c r="R6" s="254">
        <f>R7+R12+R22</f>
        <v>5276529583</v>
      </c>
      <c r="S6" s="244">
        <f t="shared" si="0"/>
        <v>2968081335</v>
      </c>
    </row>
    <row r="7" spans="1:19" s="122" customFormat="1" ht="21" customHeight="1">
      <c r="A7" s="113">
        <v>1</v>
      </c>
      <c r="B7" s="113"/>
      <c r="C7" s="113"/>
      <c r="D7" s="113"/>
      <c r="E7" s="114" t="s">
        <v>43</v>
      </c>
      <c r="F7" s="245">
        <f aca="true" t="shared" si="1" ref="F7:S10">F8</f>
        <v>1360000000</v>
      </c>
      <c r="G7" s="245">
        <f t="shared" si="1"/>
        <v>0</v>
      </c>
      <c r="H7" s="245">
        <f t="shared" si="1"/>
        <v>1360000000</v>
      </c>
      <c r="I7" s="245">
        <f t="shared" si="1"/>
        <v>1023300000</v>
      </c>
      <c r="J7" s="245">
        <f t="shared" si="1"/>
        <v>315100000</v>
      </c>
      <c r="K7" s="245">
        <f t="shared" si="1"/>
        <v>1338400000</v>
      </c>
      <c r="L7" s="245">
        <f t="shared" si="1"/>
        <v>315100000</v>
      </c>
      <c r="M7" s="245">
        <f t="shared" si="1"/>
        <v>279138456</v>
      </c>
      <c r="N7" s="245">
        <f t="shared" si="1"/>
        <v>7905463</v>
      </c>
      <c r="O7" s="245">
        <f t="shared" si="1"/>
        <v>287043919</v>
      </c>
      <c r="P7" s="240">
        <f t="shared" si="1"/>
        <v>724518166</v>
      </c>
      <c r="Q7" s="240">
        <f t="shared" si="1"/>
        <v>287043919</v>
      </c>
      <c r="R7" s="240">
        <f t="shared" si="1"/>
        <v>1011562085</v>
      </c>
      <c r="S7" s="240">
        <f>S8</f>
        <v>28056081</v>
      </c>
    </row>
    <row r="8" spans="1:19" s="122" customFormat="1" ht="21" customHeight="1">
      <c r="A8" s="113"/>
      <c r="B8" s="113">
        <v>1</v>
      </c>
      <c r="C8" s="113"/>
      <c r="D8" s="113"/>
      <c r="E8" s="165" t="s">
        <v>77</v>
      </c>
      <c r="F8" s="245">
        <f>F9</f>
        <v>1360000000</v>
      </c>
      <c r="G8" s="245">
        <f t="shared" si="1"/>
        <v>0</v>
      </c>
      <c r="H8" s="245">
        <f t="shared" si="1"/>
        <v>1360000000</v>
      </c>
      <c r="I8" s="245">
        <f t="shared" si="1"/>
        <v>1023300000</v>
      </c>
      <c r="J8" s="245">
        <f t="shared" si="1"/>
        <v>315100000</v>
      </c>
      <c r="K8" s="245">
        <f t="shared" si="1"/>
        <v>1338400000</v>
      </c>
      <c r="L8" s="245">
        <f aca="true" t="shared" si="2" ref="L8:M10">L9</f>
        <v>315100000</v>
      </c>
      <c r="M8" s="245">
        <f t="shared" si="2"/>
        <v>279138456</v>
      </c>
      <c r="N8" s="245">
        <f t="shared" si="1"/>
        <v>7905463</v>
      </c>
      <c r="O8" s="245">
        <f t="shared" si="1"/>
        <v>287043919</v>
      </c>
      <c r="P8" s="240">
        <f t="shared" si="1"/>
        <v>724518166</v>
      </c>
      <c r="Q8" s="240">
        <f t="shared" si="1"/>
        <v>287043919</v>
      </c>
      <c r="R8" s="240">
        <f t="shared" si="1"/>
        <v>1011562085</v>
      </c>
      <c r="S8" s="247">
        <f t="shared" si="1"/>
        <v>28056081</v>
      </c>
    </row>
    <row r="9" spans="1:19" s="122" customFormat="1" ht="21" customHeight="1">
      <c r="A9" s="113"/>
      <c r="B9" s="113"/>
      <c r="C9" s="113"/>
      <c r="D9" s="113"/>
      <c r="E9" s="118" t="s">
        <v>81</v>
      </c>
      <c r="F9" s="245">
        <f>F10</f>
        <v>1360000000</v>
      </c>
      <c r="G9" s="245">
        <f t="shared" si="1"/>
        <v>0</v>
      </c>
      <c r="H9" s="245">
        <f t="shared" si="1"/>
        <v>1360000000</v>
      </c>
      <c r="I9" s="245">
        <f t="shared" si="1"/>
        <v>1023300000</v>
      </c>
      <c r="J9" s="245">
        <f t="shared" si="1"/>
        <v>315100000</v>
      </c>
      <c r="K9" s="245">
        <f t="shared" si="1"/>
        <v>1338400000</v>
      </c>
      <c r="L9" s="245">
        <f t="shared" si="2"/>
        <v>315100000</v>
      </c>
      <c r="M9" s="245">
        <f t="shared" si="2"/>
        <v>279138456</v>
      </c>
      <c r="N9" s="245">
        <f t="shared" si="1"/>
        <v>7905463</v>
      </c>
      <c r="O9" s="245">
        <f t="shared" si="1"/>
        <v>287043919</v>
      </c>
      <c r="P9" s="240">
        <f t="shared" si="1"/>
        <v>724518166</v>
      </c>
      <c r="Q9" s="240">
        <f t="shared" si="1"/>
        <v>287043919</v>
      </c>
      <c r="R9" s="240">
        <f t="shared" si="1"/>
        <v>1011562085</v>
      </c>
      <c r="S9" s="247">
        <f t="shared" si="1"/>
        <v>28056081</v>
      </c>
    </row>
    <row r="10" spans="1:19" s="122" customFormat="1" ht="21" customHeight="1">
      <c r="A10" s="113"/>
      <c r="B10" s="113"/>
      <c r="C10" s="113">
        <v>1</v>
      </c>
      <c r="D10" s="113"/>
      <c r="E10" s="119" t="s">
        <v>44</v>
      </c>
      <c r="F10" s="248">
        <f>F11</f>
        <v>1360000000</v>
      </c>
      <c r="G10" s="248">
        <f>G11</f>
        <v>0</v>
      </c>
      <c r="H10" s="248">
        <f>H11</f>
        <v>1360000000</v>
      </c>
      <c r="I10" s="248">
        <f t="shared" si="1"/>
        <v>1023300000</v>
      </c>
      <c r="J10" s="248">
        <f>J11</f>
        <v>315100000</v>
      </c>
      <c r="K10" s="248">
        <f>K11</f>
        <v>1338400000</v>
      </c>
      <c r="L10" s="248">
        <f t="shared" si="2"/>
        <v>315100000</v>
      </c>
      <c r="M10" s="248">
        <f t="shared" si="2"/>
        <v>279138456</v>
      </c>
      <c r="N10" s="248">
        <f t="shared" si="1"/>
        <v>7905463</v>
      </c>
      <c r="O10" s="248">
        <f t="shared" si="1"/>
        <v>287043919</v>
      </c>
      <c r="P10" s="250">
        <f t="shared" si="1"/>
        <v>724518166</v>
      </c>
      <c r="Q10" s="250">
        <f t="shared" si="1"/>
        <v>287043919</v>
      </c>
      <c r="R10" s="250">
        <f t="shared" si="1"/>
        <v>1011562085</v>
      </c>
      <c r="S10" s="250">
        <f>S11</f>
        <v>28056081</v>
      </c>
    </row>
    <row r="11" spans="1:19" s="122" customFormat="1" ht="21" customHeight="1">
      <c r="A11" s="113"/>
      <c r="B11" s="113"/>
      <c r="C11" s="113"/>
      <c r="D11" s="113">
        <v>1</v>
      </c>
      <c r="E11" s="124" t="s">
        <v>45</v>
      </c>
      <c r="F11" s="248">
        <f>'歲出本年度'!F11</f>
        <v>1360000000</v>
      </c>
      <c r="G11" s="248">
        <f>'歲出本年度'!G11</f>
        <v>0</v>
      </c>
      <c r="H11" s="248">
        <f>F11+G11</f>
        <v>1360000000</v>
      </c>
      <c r="I11" s="248">
        <f>'[1]歲出本年度'!I11</f>
        <v>1023300000</v>
      </c>
      <c r="J11" s="248">
        <f>'歲出本年度'!I11</f>
        <v>315100000</v>
      </c>
      <c r="K11" s="248">
        <f>SUM(I11:J11)</f>
        <v>1338400000</v>
      </c>
      <c r="L11" s="248">
        <f>'歲出本年度'!I11</f>
        <v>315100000</v>
      </c>
      <c r="M11" s="248">
        <f>'歲出本年度'!L11</f>
        <v>279138456</v>
      </c>
      <c r="N11" s="248">
        <f>'歲出本年度'!M11</f>
        <v>7905463</v>
      </c>
      <c r="O11" s="248">
        <f>M11+N11</f>
        <v>287043919</v>
      </c>
      <c r="P11" s="250">
        <v>724518166</v>
      </c>
      <c r="Q11" s="250">
        <f>'歲出本年度'!N11</f>
        <v>287043919</v>
      </c>
      <c r="R11" s="250">
        <f>P11+Q11</f>
        <v>1011562085</v>
      </c>
      <c r="S11" s="250">
        <f>L11-O11</f>
        <v>28056081</v>
      </c>
    </row>
    <row r="12" spans="1:19" s="122" customFormat="1" ht="21" customHeight="1">
      <c r="A12" s="113">
        <v>2</v>
      </c>
      <c r="B12" s="112"/>
      <c r="C12" s="112"/>
      <c r="D12" s="112"/>
      <c r="E12" s="114" t="s">
        <v>11</v>
      </c>
      <c r="F12" s="245">
        <f>F13+F19</f>
        <v>29970000000</v>
      </c>
      <c r="G12" s="245">
        <f aca="true" t="shared" si="3" ref="G12:S12">G13+G19</f>
        <v>0</v>
      </c>
      <c r="H12" s="245">
        <f t="shared" si="3"/>
        <v>29970000000</v>
      </c>
      <c r="I12" s="245">
        <f t="shared" si="3"/>
        <v>4294342000</v>
      </c>
      <c r="J12" s="245">
        <f>J13+J19</f>
        <v>3933085000</v>
      </c>
      <c r="K12" s="245">
        <f>K13+K19</f>
        <v>8227427000</v>
      </c>
      <c r="L12" s="245">
        <f t="shared" si="3"/>
        <v>3933085000</v>
      </c>
      <c r="M12" s="245">
        <f t="shared" si="3"/>
        <v>1083340498</v>
      </c>
      <c r="N12" s="245">
        <f t="shared" si="3"/>
        <v>596840365</v>
      </c>
      <c r="O12" s="245">
        <f t="shared" si="3"/>
        <v>1680180863</v>
      </c>
      <c r="P12" s="240">
        <f t="shared" si="3"/>
        <v>388095016</v>
      </c>
      <c r="Q12" s="240">
        <f>Q13+Q19</f>
        <v>1680180863</v>
      </c>
      <c r="R12" s="240">
        <f>R13+R19</f>
        <v>2068275879</v>
      </c>
      <c r="S12" s="240">
        <f t="shared" si="3"/>
        <v>2252904137</v>
      </c>
    </row>
    <row r="13" spans="1:19" s="122" customFormat="1" ht="21" customHeight="1">
      <c r="A13" s="112"/>
      <c r="B13" s="113">
        <v>1</v>
      </c>
      <c r="C13" s="112"/>
      <c r="D13" s="112"/>
      <c r="E13" s="165" t="s">
        <v>70</v>
      </c>
      <c r="F13" s="245">
        <f aca="true" t="shared" si="4" ref="F13:S14">F14</f>
        <v>29657700000</v>
      </c>
      <c r="G13" s="245">
        <f t="shared" si="4"/>
        <v>0</v>
      </c>
      <c r="H13" s="245">
        <f t="shared" si="4"/>
        <v>29657700000</v>
      </c>
      <c r="I13" s="245">
        <f t="shared" si="4"/>
        <v>4190242000</v>
      </c>
      <c r="J13" s="245">
        <f t="shared" si="4"/>
        <v>3902900000</v>
      </c>
      <c r="K13" s="245">
        <f t="shared" si="4"/>
        <v>8093142000</v>
      </c>
      <c r="L13" s="245">
        <f t="shared" si="4"/>
        <v>3902900000</v>
      </c>
      <c r="M13" s="245">
        <f t="shared" si="4"/>
        <v>1055527118</v>
      </c>
      <c r="N13" s="245">
        <f t="shared" si="4"/>
        <v>596840365</v>
      </c>
      <c r="O13" s="245">
        <f t="shared" si="4"/>
        <v>1652367483</v>
      </c>
      <c r="P13" s="240">
        <f t="shared" si="4"/>
        <v>294731244</v>
      </c>
      <c r="Q13" s="240">
        <f t="shared" si="4"/>
        <v>1652367483</v>
      </c>
      <c r="R13" s="240">
        <f t="shared" si="4"/>
        <v>1947098727</v>
      </c>
      <c r="S13" s="247">
        <f t="shared" si="4"/>
        <v>2250532517</v>
      </c>
    </row>
    <row r="14" spans="1:19" s="122" customFormat="1" ht="21" customHeight="1">
      <c r="A14" s="112"/>
      <c r="B14" s="113"/>
      <c r="C14" s="112"/>
      <c r="D14" s="112"/>
      <c r="E14" s="118" t="s">
        <v>15</v>
      </c>
      <c r="F14" s="245">
        <f t="shared" si="4"/>
        <v>29657700000</v>
      </c>
      <c r="G14" s="245">
        <f t="shared" si="4"/>
        <v>0</v>
      </c>
      <c r="H14" s="245">
        <f t="shared" si="4"/>
        <v>29657700000</v>
      </c>
      <c r="I14" s="245">
        <f t="shared" si="4"/>
        <v>4190242000</v>
      </c>
      <c r="J14" s="245">
        <f t="shared" si="4"/>
        <v>3902900000</v>
      </c>
      <c r="K14" s="245">
        <f t="shared" si="4"/>
        <v>8093142000</v>
      </c>
      <c r="L14" s="245">
        <f t="shared" si="4"/>
        <v>3902900000</v>
      </c>
      <c r="M14" s="245">
        <f t="shared" si="4"/>
        <v>1055527118</v>
      </c>
      <c r="N14" s="245">
        <f>N15</f>
        <v>596840365</v>
      </c>
      <c r="O14" s="245">
        <f t="shared" si="4"/>
        <v>1652367483</v>
      </c>
      <c r="P14" s="240">
        <f t="shared" si="4"/>
        <v>294731244</v>
      </c>
      <c r="Q14" s="240">
        <f t="shared" si="4"/>
        <v>1652367483</v>
      </c>
      <c r="R14" s="240">
        <f t="shared" si="4"/>
        <v>1947098727</v>
      </c>
      <c r="S14" s="247">
        <f t="shared" si="4"/>
        <v>2250532517</v>
      </c>
    </row>
    <row r="15" spans="1:19" s="122" customFormat="1" ht="37.5" customHeight="1">
      <c r="A15" s="113"/>
      <c r="B15" s="113"/>
      <c r="C15" s="113">
        <v>1</v>
      </c>
      <c r="D15" s="113"/>
      <c r="E15" s="119" t="s">
        <v>46</v>
      </c>
      <c r="F15" s="248">
        <f aca="true" t="shared" si="5" ref="F15:O15">F16+F17+F18</f>
        <v>29657700000</v>
      </c>
      <c r="G15" s="248">
        <f t="shared" si="5"/>
        <v>0</v>
      </c>
      <c r="H15" s="248">
        <f t="shared" si="5"/>
        <v>29657700000</v>
      </c>
      <c r="I15" s="248">
        <f>SUM(I16:I18)</f>
        <v>4190242000</v>
      </c>
      <c r="J15" s="248">
        <f>J16+J17+J18</f>
        <v>3902900000</v>
      </c>
      <c r="K15" s="248">
        <f>K16+K17+K18</f>
        <v>8093142000</v>
      </c>
      <c r="L15" s="248">
        <f t="shared" si="5"/>
        <v>3902900000</v>
      </c>
      <c r="M15" s="248">
        <f t="shared" si="5"/>
        <v>1055527118</v>
      </c>
      <c r="N15" s="248">
        <f t="shared" si="5"/>
        <v>596840365</v>
      </c>
      <c r="O15" s="248">
        <f t="shared" si="5"/>
        <v>1652367483</v>
      </c>
      <c r="P15" s="250">
        <f>SUM(P16:P18)</f>
        <v>294731244</v>
      </c>
      <c r="Q15" s="250">
        <f>Q16+Q17+Q18</f>
        <v>1652367483</v>
      </c>
      <c r="R15" s="250">
        <f>R16+R17+R18</f>
        <v>1947098727</v>
      </c>
      <c r="S15" s="250">
        <f>L15-O15</f>
        <v>2250532517</v>
      </c>
    </row>
    <row r="16" spans="1:19" s="122" customFormat="1" ht="21" customHeight="1">
      <c r="A16" s="113"/>
      <c r="B16" s="113"/>
      <c r="C16" s="113"/>
      <c r="D16" s="113">
        <v>1</v>
      </c>
      <c r="E16" s="203" t="s">
        <v>47</v>
      </c>
      <c r="F16" s="248">
        <f>'歲出本年度'!F16</f>
        <v>2314600000</v>
      </c>
      <c r="G16" s="248">
        <f>'歲出本年度'!G16</f>
        <v>137500000</v>
      </c>
      <c r="H16" s="248">
        <f>F16+G16</f>
        <v>2452100000</v>
      </c>
      <c r="I16" s="248">
        <f>'[1]歲出本年度'!I16</f>
        <v>589950000</v>
      </c>
      <c r="J16" s="248">
        <f>'歲出本年度'!I16</f>
        <v>693800000</v>
      </c>
      <c r="K16" s="248">
        <f>SUM(I16:J16)</f>
        <v>1283750000</v>
      </c>
      <c r="L16" s="248">
        <f>'歲出本年度'!I16</f>
        <v>693800000</v>
      </c>
      <c r="M16" s="248">
        <f>'歲出本年度'!L16</f>
        <v>230891824</v>
      </c>
      <c r="N16" s="248">
        <f>'歲出本年度'!M16</f>
        <v>206218499</v>
      </c>
      <c r="O16" s="248">
        <f>M16+N16</f>
        <v>437110323</v>
      </c>
      <c r="P16" s="250">
        <v>60480970</v>
      </c>
      <c r="Q16" s="250">
        <f>'歲出本年度'!N16</f>
        <v>437110323</v>
      </c>
      <c r="R16" s="250">
        <f>P16+Q16</f>
        <v>497591293</v>
      </c>
      <c r="S16" s="250">
        <f>L16-O16</f>
        <v>256689677</v>
      </c>
    </row>
    <row r="17" spans="1:19" s="122" customFormat="1" ht="37.5" customHeight="1">
      <c r="A17" s="113"/>
      <c r="B17" s="113"/>
      <c r="C17" s="113"/>
      <c r="D17" s="113">
        <v>2</v>
      </c>
      <c r="E17" s="203" t="s">
        <v>48</v>
      </c>
      <c r="F17" s="248">
        <f>'歲出本年度'!F17</f>
        <v>27248100000</v>
      </c>
      <c r="G17" s="248">
        <f>'歲出本年度'!G17</f>
        <v>-93500000</v>
      </c>
      <c r="H17" s="248">
        <f>F17+G17</f>
        <v>27154600000</v>
      </c>
      <c r="I17" s="248">
        <f>'[1]歲出本年度'!I17</f>
        <v>3594492000</v>
      </c>
      <c r="J17" s="248">
        <f>'歲出本年度'!I17</f>
        <v>3209100000</v>
      </c>
      <c r="K17" s="248">
        <f>SUM(I17:J17)</f>
        <v>6803592000</v>
      </c>
      <c r="L17" s="248">
        <f>'歲出本年度'!I17</f>
        <v>3209100000</v>
      </c>
      <c r="M17" s="248">
        <f>'歲出本年度'!L17</f>
        <v>824635294</v>
      </c>
      <c r="N17" s="248">
        <f>'歲出本年度'!M17</f>
        <v>390621866</v>
      </c>
      <c r="O17" s="248">
        <f>M17+N17</f>
        <v>1215257160</v>
      </c>
      <c r="P17" s="250">
        <v>234250274</v>
      </c>
      <c r="Q17" s="250">
        <f>'歲出本年度'!N17</f>
        <v>1215257160</v>
      </c>
      <c r="R17" s="250">
        <f>P17+Q17</f>
        <v>1449507434</v>
      </c>
      <c r="S17" s="250">
        <f>L17-O17</f>
        <v>1993842840</v>
      </c>
    </row>
    <row r="18" spans="1:19" s="122" customFormat="1" ht="37.5" customHeight="1">
      <c r="A18" s="113"/>
      <c r="B18" s="113"/>
      <c r="C18" s="113"/>
      <c r="D18" s="113">
        <v>3</v>
      </c>
      <c r="E18" s="203" t="s">
        <v>49</v>
      </c>
      <c r="F18" s="248">
        <f>'歲出本年度'!F18</f>
        <v>95000000</v>
      </c>
      <c r="G18" s="248">
        <f>'歲出本年度'!G18</f>
        <v>-44000000</v>
      </c>
      <c r="H18" s="248">
        <f>F18+G18</f>
        <v>51000000</v>
      </c>
      <c r="I18" s="248">
        <f>'[1]歲出本年度'!I18</f>
        <v>5800000</v>
      </c>
      <c r="J18" s="248">
        <f>'歲出本年度'!I18</f>
        <v>0</v>
      </c>
      <c r="K18" s="248">
        <f>SUM(I18:J18)</f>
        <v>5800000</v>
      </c>
      <c r="L18" s="248">
        <f>'歲出本年度'!I18</f>
        <v>0</v>
      </c>
      <c r="M18" s="248">
        <f>'歲出本年度'!L18</f>
        <v>0</v>
      </c>
      <c r="N18" s="248">
        <f>'歲出本年度'!M18</f>
        <v>0</v>
      </c>
      <c r="O18" s="248">
        <f>M18+N18</f>
        <v>0</v>
      </c>
      <c r="P18" s="250">
        <v>0</v>
      </c>
      <c r="Q18" s="250">
        <f>'歲出本年度'!N18</f>
        <v>0</v>
      </c>
      <c r="R18" s="250">
        <f>P18+Q18</f>
        <v>0</v>
      </c>
      <c r="S18" s="250">
        <f>L18-O18</f>
        <v>0</v>
      </c>
    </row>
    <row r="19" spans="1:19" s="122" customFormat="1" ht="21" customHeight="1">
      <c r="A19" s="112"/>
      <c r="B19" s="113">
        <v>2</v>
      </c>
      <c r="C19" s="112"/>
      <c r="D19" s="112"/>
      <c r="E19" s="165" t="s">
        <v>78</v>
      </c>
      <c r="F19" s="245">
        <f aca="true" t="shared" si="6" ref="F19:S20">F20</f>
        <v>312300000</v>
      </c>
      <c r="G19" s="245">
        <f t="shared" si="6"/>
        <v>0</v>
      </c>
      <c r="H19" s="245">
        <f t="shared" si="6"/>
        <v>312300000</v>
      </c>
      <c r="I19" s="245">
        <f t="shared" si="6"/>
        <v>104100000</v>
      </c>
      <c r="J19" s="245">
        <f t="shared" si="6"/>
        <v>30185000</v>
      </c>
      <c r="K19" s="245">
        <f t="shared" si="6"/>
        <v>134285000</v>
      </c>
      <c r="L19" s="245">
        <f t="shared" si="6"/>
        <v>30185000</v>
      </c>
      <c r="M19" s="245">
        <f t="shared" si="6"/>
        <v>27813380</v>
      </c>
      <c r="N19" s="245">
        <f t="shared" si="6"/>
        <v>0</v>
      </c>
      <c r="O19" s="245">
        <f t="shared" si="6"/>
        <v>27813380</v>
      </c>
      <c r="P19" s="240">
        <f t="shared" si="6"/>
        <v>93363772</v>
      </c>
      <c r="Q19" s="240">
        <f t="shared" si="6"/>
        <v>27813380</v>
      </c>
      <c r="R19" s="240">
        <f t="shared" si="6"/>
        <v>121177152</v>
      </c>
      <c r="S19" s="247">
        <f t="shared" si="6"/>
        <v>2371620</v>
      </c>
    </row>
    <row r="20" spans="1:19" s="122" customFormat="1" ht="21" customHeight="1">
      <c r="A20" s="112"/>
      <c r="B20" s="113"/>
      <c r="C20" s="112"/>
      <c r="D20" s="112"/>
      <c r="E20" s="118" t="s">
        <v>15</v>
      </c>
      <c r="F20" s="245">
        <f t="shared" si="6"/>
        <v>312300000</v>
      </c>
      <c r="G20" s="245">
        <f t="shared" si="6"/>
        <v>0</v>
      </c>
      <c r="H20" s="245">
        <f t="shared" si="6"/>
        <v>312300000</v>
      </c>
      <c r="I20" s="245">
        <f t="shared" si="6"/>
        <v>104100000</v>
      </c>
      <c r="J20" s="245">
        <f t="shared" si="6"/>
        <v>30185000</v>
      </c>
      <c r="K20" s="245">
        <f t="shared" si="6"/>
        <v>134285000</v>
      </c>
      <c r="L20" s="245">
        <f t="shared" si="6"/>
        <v>30185000</v>
      </c>
      <c r="M20" s="245">
        <f t="shared" si="6"/>
        <v>27813380</v>
      </c>
      <c r="N20" s="245">
        <f>N21</f>
        <v>0</v>
      </c>
      <c r="O20" s="245">
        <f t="shared" si="6"/>
        <v>27813380</v>
      </c>
      <c r="P20" s="240">
        <f t="shared" si="6"/>
        <v>93363772</v>
      </c>
      <c r="Q20" s="240">
        <f t="shared" si="6"/>
        <v>27813380</v>
      </c>
      <c r="R20" s="240">
        <f t="shared" si="6"/>
        <v>121177152</v>
      </c>
      <c r="S20" s="247">
        <f t="shared" si="6"/>
        <v>2371620</v>
      </c>
    </row>
    <row r="21" spans="1:19" s="122" customFormat="1" ht="37.5" customHeight="1">
      <c r="A21" s="113"/>
      <c r="B21" s="113"/>
      <c r="C21" s="113">
        <v>1</v>
      </c>
      <c r="D21" s="113"/>
      <c r="E21" s="119" t="s">
        <v>67</v>
      </c>
      <c r="F21" s="248">
        <f>'歲出本年度'!F21</f>
        <v>312300000</v>
      </c>
      <c r="G21" s="248">
        <f>'歲出本年度'!G21</f>
        <v>0</v>
      </c>
      <c r="H21" s="248">
        <f>F21+G21</f>
        <v>312300000</v>
      </c>
      <c r="I21" s="248">
        <f>'[1]歲出本年度'!I21</f>
        <v>104100000</v>
      </c>
      <c r="J21" s="248">
        <f>'歲出本年度'!I21</f>
        <v>30185000</v>
      </c>
      <c r="K21" s="248">
        <f>SUM(I21:J21)</f>
        <v>134285000</v>
      </c>
      <c r="L21" s="248">
        <f>'歲出本年度'!I21</f>
        <v>30185000</v>
      </c>
      <c r="M21" s="248">
        <f>'歲出本年度'!L21</f>
        <v>27813380</v>
      </c>
      <c r="N21" s="248">
        <f>'歲出本年度'!M21</f>
        <v>0</v>
      </c>
      <c r="O21" s="248">
        <f>M21+N21</f>
        <v>27813380</v>
      </c>
      <c r="P21" s="250">
        <v>93363772</v>
      </c>
      <c r="Q21" s="250">
        <f>'歲出本年度'!N21</f>
        <v>27813380</v>
      </c>
      <c r="R21" s="250">
        <f>P21+Q21</f>
        <v>121177152</v>
      </c>
      <c r="S21" s="250">
        <f>L21-O21</f>
        <v>2371620</v>
      </c>
    </row>
    <row r="22" spans="1:19" s="122" customFormat="1" ht="21" customHeight="1">
      <c r="A22" s="113">
        <v>3</v>
      </c>
      <c r="B22" s="112"/>
      <c r="C22" s="112"/>
      <c r="D22" s="112"/>
      <c r="E22" s="114" t="s">
        <v>50</v>
      </c>
      <c r="F22" s="245">
        <f>F23+F27</f>
        <v>9125000000</v>
      </c>
      <c r="G22" s="245">
        <f aca="true" t="shared" si="7" ref="G22:S22">G23+G27</f>
        <v>0</v>
      </c>
      <c r="H22" s="245">
        <f t="shared" si="7"/>
        <v>9125000000</v>
      </c>
      <c r="I22" s="245">
        <f t="shared" si="7"/>
        <v>4370000000</v>
      </c>
      <c r="J22" s="245">
        <f>J23+J27</f>
        <v>1015830000</v>
      </c>
      <c r="K22" s="245">
        <f>K23+K27</f>
        <v>5385830000</v>
      </c>
      <c r="L22" s="245">
        <f t="shared" si="7"/>
        <v>1015830000</v>
      </c>
      <c r="M22" s="245">
        <f t="shared" si="7"/>
        <v>181317212</v>
      </c>
      <c r="N22" s="245">
        <f t="shared" si="7"/>
        <v>147391671</v>
      </c>
      <c r="O22" s="245">
        <f t="shared" si="7"/>
        <v>328708883</v>
      </c>
      <c r="P22" s="240">
        <f t="shared" si="7"/>
        <v>1867982736</v>
      </c>
      <c r="Q22" s="240">
        <f>Q23+Q27</f>
        <v>328708883</v>
      </c>
      <c r="R22" s="240">
        <f>R23+R27</f>
        <v>2196691619</v>
      </c>
      <c r="S22" s="240">
        <f t="shared" si="7"/>
        <v>687121117</v>
      </c>
    </row>
    <row r="23" spans="1:19" s="122" customFormat="1" ht="21" customHeight="1">
      <c r="A23" s="112"/>
      <c r="B23" s="113">
        <v>1</v>
      </c>
      <c r="C23" s="112"/>
      <c r="D23" s="112"/>
      <c r="E23" s="165" t="s">
        <v>79</v>
      </c>
      <c r="F23" s="245">
        <f>F24</f>
        <v>2240000000</v>
      </c>
      <c r="G23" s="245">
        <f aca="true" t="shared" si="8" ref="G23:L25">G24</f>
        <v>0</v>
      </c>
      <c r="H23" s="245">
        <f t="shared" si="8"/>
        <v>2240000000</v>
      </c>
      <c r="I23" s="245">
        <f t="shared" si="8"/>
        <v>370000000</v>
      </c>
      <c r="J23" s="245">
        <f t="shared" si="8"/>
        <v>102900000</v>
      </c>
      <c r="K23" s="245">
        <f t="shared" si="8"/>
        <v>472900000</v>
      </c>
      <c r="L23" s="245">
        <f aca="true" t="shared" si="9" ref="L23:N24">L24</f>
        <v>102900000</v>
      </c>
      <c r="M23" s="245">
        <f t="shared" si="9"/>
        <v>1803000</v>
      </c>
      <c r="N23" s="245">
        <f t="shared" si="9"/>
        <v>0</v>
      </c>
      <c r="O23" s="245">
        <f aca="true" t="shared" si="10" ref="M23:S25">O24</f>
        <v>1803000</v>
      </c>
      <c r="P23" s="240">
        <f t="shared" si="10"/>
        <v>203685588</v>
      </c>
      <c r="Q23" s="240">
        <f t="shared" si="10"/>
        <v>1803000</v>
      </c>
      <c r="R23" s="240">
        <f t="shared" si="10"/>
        <v>205488588</v>
      </c>
      <c r="S23" s="247">
        <f t="shared" si="10"/>
        <v>101097000</v>
      </c>
    </row>
    <row r="24" spans="1:19" s="122" customFormat="1" ht="21" customHeight="1">
      <c r="A24" s="112"/>
      <c r="B24" s="113"/>
      <c r="C24" s="112"/>
      <c r="D24" s="112"/>
      <c r="E24" s="118" t="s">
        <v>15</v>
      </c>
      <c r="F24" s="245">
        <f>F25</f>
        <v>2240000000</v>
      </c>
      <c r="G24" s="245">
        <f>G25</f>
        <v>0</v>
      </c>
      <c r="H24" s="245">
        <f t="shared" si="8"/>
        <v>2240000000</v>
      </c>
      <c r="I24" s="245">
        <f t="shared" si="8"/>
        <v>370000000</v>
      </c>
      <c r="J24" s="245">
        <f>J25</f>
        <v>102900000</v>
      </c>
      <c r="K24" s="245">
        <f>K25</f>
        <v>472900000</v>
      </c>
      <c r="L24" s="245">
        <f t="shared" si="9"/>
        <v>102900000</v>
      </c>
      <c r="M24" s="245">
        <f t="shared" si="9"/>
        <v>1803000</v>
      </c>
      <c r="N24" s="245">
        <f t="shared" si="9"/>
        <v>0</v>
      </c>
      <c r="O24" s="245">
        <f t="shared" si="10"/>
        <v>1803000</v>
      </c>
      <c r="P24" s="240">
        <f t="shared" si="10"/>
        <v>203685588</v>
      </c>
      <c r="Q24" s="240">
        <f>Q25</f>
        <v>1803000</v>
      </c>
      <c r="R24" s="240">
        <f t="shared" si="10"/>
        <v>205488588</v>
      </c>
      <c r="S24" s="247">
        <f t="shared" si="10"/>
        <v>101097000</v>
      </c>
    </row>
    <row r="25" spans="1:19" s="122" customFormat="1" ht="21" customHeight="1">
      <c r="A25" s="113"/>
      <c r="B25" s="113"/>
      <c r="C25" s="113">
        <v>1</v>
      </c>
      <c r="D25" s="113"/>
      <c r="E25" s="119" t="s">
        <v>51</v>
      </c>
      <c r="F25" s="248">
        <f>F26</f>
        <v>2240000000</v>
      </c>
      <c r="G25" s="248">
        <f>G26</f>
        <v>0</v>
      </c>
      <c r="H25" s="248">
        <f t="shared" si="8"/>
        <v>2240000000</v>
      </c>
      <c r="I25" s="248">
        <f t="shared" si="8"/>
        <v>370000000</v>
      </c>
      <c r="J25" s="248">
        <f>J26</f>
        <v>102900000</v>
      </c>
      <c r="K25" s="248">
        <f>K26</f>
        <v>472900000</v>
      </c>
      <c r="L25" s="248">
        <f t="shared" si="8"/>
        <v>102900000</v>
      </c>
      <c r="M25" s="248">
        <f t="shared" si="10"/>
        <v>1803000</v>
      </c>
      <c r="N25" s="248">
        <f t="shared" si="10"/>
        <v>0</v>
      </c>
      <c r="O25" s="248">
        <f t="shared" si="10"/>
        <v>1803000</v>
      </c>
      <c r="P25" s="250">
        <f t="shared" si="10"/>
        <v>203685588</v>
      </c>
      <c r="Q25" s="250">
        <f t="shared" si="10"/>
        <v>1803000</v>
      </c>
      <c r="R25" s="250">
        <f t="shared" si="10"/>
        <v>205488588</v>
      </c>
      <c r="S25" s="250">
        <f t="shared" si="10"/>
        <v>101097000</v>
      </c>
    </row>
    <row r="26" spans="1:19" s="122" customFormat="1" ht="21" customHeight="1">
      <c r="A26" s="113"/>
      <c r="B26" s="113"/>
      <c r="C26" s="113"/>
      <c r="D26" s="113">
        <v>1</v>
      </c>
      <c r="E26" s="203" t="s">
        <v>52</v>
      </c>
      <c r="F26" s="248">
        <f>'歲出本年度'!F26</f>
        <v>2240000000</v>
      </c>
      <c r="G26" s="248">
        <f>'歲出本年度'!G26</f>
        <v>0</v>
      </c>
      <c r="H26" s="248">
        <f>F26+G26</f>
        <v>2240000000</v>
      </c>
      <c r="I26" s="248">
        <f>'[1]歲出本年度'!I26</f>
        <v>370000000</v>
      </c>
      <c r="J26" s="248">
        <f>'歲出本年度'!I26</f>
        <v>102900000</v>
      </c>
      <c r="K26" s="248">
        <f>SUM(I26:J26)</f>
        <v>472900000</v>
      </c>
      <c r="L26" s="248">
        <f>'歲出本年度'!I26</f>
        <v>102900000</v>
      </c>
      <c r="M26" s="248">
        <f>'歲出本年度'!L26</f>
        <v>1803000</v>
      </c>
      <c r="N26" s="248">
        <f>'歲出本年度'!M26</f>
        <v>0</v>
      </c>
      <c r="O26" s="248">
        <f>M26+N26</f>
        <v>1803000</v>
      </c>
      <c r="P26" s="250">
        <v>203685588</v>
      </c>
      <c r="Q26" s="250">
        <f>'歲出本年度'!N26</f>
        <v>1803000</v>
      </c>
      <c r="R26" s="250">
        <f>P26+Q26</f>
        <v>205488588</v>
      </c>
      <c r="S26" s="250">
        <f>L26-O26</f>
        <v>101097000</v>
      </c>
    </row>
    <row r="27" spans="1:19" s="122" customFormat="1" ht="21" customHeight="1">
      <c r="A27" s="112"/>
      <c r="B27" s="113">
        <v>2</v>
      </c>
      <c r="C27" s="112"/>
      <c r="D27" s="112"/>
      <c r="E27" s="165" t="s">
        <v>80</v>
      </c>
      <c r="F27" s="245">
        <f aca="true" t="shared" si="11" ref="F27:N28">F28</f>
        <v>6885000000</v>
      </c>
      <c r="G27" s="245">
        <f t="shared" si="11"/>
        <v>0</v>
      </c>
      <c r="H27" s="245">
        <f t="shared" si="11"/>
        <v>6885000000</v>
      </c>
      <c r="I27" s="245">
        <f t="shared" si="11"/>
        <v>4000000000</v>
      </c>
      <c r="J27" s="245">
        <f t="shared" si="11"/>
        <v>912930000</v>
      </c>
      <c r="K27" s="245">
        <f t="shared" si="11"/>
        <v>4912930000</v>
      </c>
      <c r="L27" s="245">
        <f t="shared" si="11"/>
        <v>912930000</v>
      </c>
      <c r="M27" s="245">
        <f t="shared" si="11"/>
        <v>179514212</v>
      </c>
      <c r="N27" s="245">
        <f t="shared" si="11"/>
        <v>147391671</v>
      </c>
      <c r="O27" s="245">
        <f aca="true" t="shared" si="12" ref="O27:S28">O28</f>
        <v>326905883</v>
      </c>
      <c r="P27" s="240">
        <f t="shared" si="12"/>
        <v>1664297148</v>
      </c>
      <c r="Q27" s="240">
        <f t="shared" si="12"/>
        <v>326905883</v>
      </c>
      <c r="R27" s="240">
        <f t="shared" si="12"/>
        <v>1991203031</v>
      </c>
      <c r="S27" s="247">
        <f t="shared" si="12"/>
        <v>586024117</v>
      </c>
    </row>
    <row r="28" spans="1:19" s="122" customFormat="1" ht="21" customHeight="1">
      <c r="A28" s="112"/>
      <c r="B28" s="113"/>
      <c r="C28" s="112"/>
      <c r="D28" s="112"/>
      <c r="E28" s="118" t="s">
        <v>15</v>
      </c>
      <c r="F28" s="245">
        <f t="shared" si="11"/>
        <v>6885000000</v>
      </c>
      <c r="G28" s="245">
        <f t="shared" si="11"/>
        <v>0</v>
      </c>
      <c r="H28" s="245">
        <f t="shared" si="11"/>
        <v>6885000000</v>
      </c>
      <c r="I28" s="245">
        <f t="shared" si="11"/>
        <v>4000000000</v>
      </c>
      <c r="J28" s="245">
        <f t="shared" si="11"/>
        <v>912930000</v>
      </c>
      <c r="K28" s="245">
        <f t="shared" si="11"/>
        <v>4912930000</v>
      </c>
      <c r="L28" s="245">
        <f t="shared" si="11"/>
        <v>912930000</v>
      </c>
      <c r="M28" s="245">
        <f t="shared" si="11"/>
        <v>179514212</v>
      </c>
      <c r="N28" s="245">
        <f>N29</f>
        <v>147391671</v>
      </c>
      <c r="O28" s="245">
        <f t="shared" si="12"/>
        <v>326905883</v>
      </c>
      <c r="P28" s="240">
        <f t="shared" si="12"/>
        <v>1664297148</v>
      </c>
      <c r="Q28" s="240">
        <f>Q29</f>
        <v>326905883</v>
      </c>
      <c r="R28" s="240">
        <f t="shared" si="12"/>
        <v>1991203031</v>
      </c>
      <c r="S28" s="247">
        <f t="shared" si="12"/>
        <v>586024117</v>
      </c>
    </row>
    <row r="29" spans="1:19" s="122" customFormat="1" ht="21" customHeight="1">
      <c r="A29" s="113"/>
      <c r="B29" s="113"/>
      <c r="C29" s="113">
        <v>1</v>
      </c>
      <c r="D29" s="113"/>
      <c r="E29" s="119" t="s">
        <v>68</v>
      </c>
      <c r="F29" s="248">
        <f>F31+F30</f>
        <v>6885000000</v>
      </c>
      <c r="G29" s="248">
        <f aca="true" t="shared" si="13" ref="G29:S29">G31+G30</f>
        <v>0</v>
      </c>
      <c r="H29" s="248">
        <f t="shared" si="13"/>
        <v>6885000000</v>
      </c>
      <c r="I29" s="248">
        <f>SUM(I30:I31)</f>
        <v>4000000000</v>
      </c>
      <c r="J29" s="248">
        <f>J31+J30</f>
        <v>912930000</v>
      </c>
      <c r="K29" s="248">
        <f>K31+K30</f>
        <v>4912930000</v>
      </c>
      <c r="L29" s="248">
        <f t="shared" si="13"/>
        <v>912930000</v>
      </c>
      <c r="M29" s="248">
        <f t="shared" si="13"/>
        <v>179514212</v>
      </c>
      <c r="N29" s="248">
        <f t="shared" si="13"/>
        <v>147391671</v>
      </c>
      <c r="O29" s="248">
        <f t="shared" si="13"/>
        <v>326905883</v>
      </c>
      <c r="P29" s="250">
        <f>SUM(P30:P31)</f>
        <v>1664297148</v>
      </c>
      <c r="Q29" s="250">
        <f>Q31+Q30</f>
        <v>326905883</v>
      </c>
      <c r="R29" s="250">
        <f>R31+R30</f>
        <v>1991203031</v>
      </c>
      <c r="S29" s="250">
        <f t="shared" si="13"/>
        <v>586024117</v>
      </c>
    </row>
    <row r="30" spans="1:19" s="122" customFormat="1" ht="21" customHeight="1">
      <c r="A30" s="113"/>
      <c r="B30" s="113"/>
      <c r="C30" s="113"/>
      <c r="D30" s="113">
        <v>1</v>
      </c>
      <c r="E30" s="203" t="s">
        <v>53</v>
      </c>
      <c r="F30" s="248">
        <f>'歲出本年度'!F30</f>
        <v>2390000000</v>
      </c>
      <c r="G30" s="248">
        <f>'歲出本年度'!G30</f>
        <v>0</v>
      </c>
      <c r="H30" s="248">
        <f>F30+G30</f>
        <v>2390000000</v>
      </c>
      <c r="I30" s="248">
        <f>'[1]歲出本年度'!I30</f>
        <v>1400000000</v>
      </c>
      <c r="J30" s="248">
        <f>'歲出本年度'!I30</f>
        <v>305230000</v>
      </c>
      <c r="K30" s="248">
        <f>SUM(I30:J30)</f>
        <v>1705230000</v>
      </c>
      <c r="L30" s="248">
        <f>'歲出本年度'!I30</f>
        <v>305230000</v>
      </c>
      <c r="M30" s="248">
        <f>'歲出本年度'!L30</f>
        <v>60541200</v>
      </c>
      <c r="N30" s="248">
        <f>'歲出本年度'!M30</f>
        <v>24840000</v>
      </c>
      <c r="O30" s="248">
        <f>M30+N30</f>
        <v>85381200</v>
      </c>
      <c r="P30" s="250">
        <v>620880971</v>
      </c>
      <c r="Q30" s="250">
        <f>'歲出本年度'!N30</f>
        <v>85381200</v>
      </c>
      <c r="R30" s="250">
        <f>P30+Q30</f>
        <v>706262171</v>
      </c>
      <c r="S30" s="250">
        <f>L30-O30</f>
        <v>219848800</v>
      </c>
    </row>
    <row r="31" spans="1:19" s="122" customFormat="1" ht="31.5" customHeight="1" thickBot="1">
      <c r="A31" s="204"/>
      <c r="B31" s="204"/>
      <c r="C31" s="204"/>
      <c r="D31" s="204">
        <v>2</v>
      </c>
      <c r="E31" s="205" t="s">
        <v>54</v>
      </c>
      <c r="F31" s="251">
        <f>'歲出本年度'!F31</f>
        <v>4495000000</v>
      </c>
      <c r="G31" s="251">
        <f>'歲出本年度'!G31</f>
        <v>0</v>
      </c>
      <c r="H31" s="251">
        <f>F31+G31</f>
        <v>4495000000</v>
      </c>
      <c r="I31" s="251">
        <f>'[1]歲出本年度'!I31</f>
        <v>2600000000</v>
      </c>
      <c r="J31" s="251">
        <f>'歲出本年度'!I31</f>
        <v>607700000</v>
      </c>
      <c r="K31" s="251">
        <f>SUM(I31:J31)</f>
        <v>3207700000</v>
      </c>
      <c r="L31" s="251">
        <f>'歲出本年度'!I31</f>
        <v>607700000</v>
      </c>
      <c r="M31" s="251">
        <f>'歲出本年度'!L31</f>
        <v>118973012</v>
      </c>
      <c r="N31" s="251">
        <f>'歲出本年度'!M31</f>
        <v>122551671</v>
      </c>
      <c r="O31" s="251">
        <f>M31+N31</f>
        <v>241524683</v>
      </c>
      <c r="P31" s="253">
        <v>1043416177</v>
      </c>
      <c r="Q31" s="253">
        <f>'歲出本年度'!N31</f>
        <v>241524683</v>
      </c>
      <c r="R31" s="253">
        <f>P31+Q31</f>
        <v>1284940860</v>
      </c>
      <c r="S31" s="253">
        <f>L31-O31</f>
        <v>366175317</v>
      </c>
    </row>
    <row r="32" spans="1:19" ht="18.75" customHeight="1">
      <c r="A32" s="166"/>
      <c r="B32" s="166"/>
      <c r="C32" s="166"/>
      <c r="D32" s="166"/>
      <c r="E32" s="167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</row>
    <row r="33" spans="6:19" ht="24.75" customHeight="1"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5"/>
    </row>
    <row r="34" spans="6:19" ht="24.75" customHeight="1"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5"/>
    </row>
    <row r="35" spans="6:19" ht="16.5"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5"/>
    </row>
    <row r="36" spans="6:19" ht="16.5"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5"/>
    </row>
    <row r="37" spans="6:19" ht="16.5"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5"/>
    </row>
    <row r="38" spans="6:19" ht="16.5"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5"/>
    </row>
    <row r="39" spans="6:19" ht="16.5"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5"/>
    </row>
    <row r="40" spans="6:19" ht="16.5"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5"/>
    </row>
    <row r="41" spans="6:19" ht="16.5"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5"/>
    </row>
    <row r="42" spans="6:19" ht="16.5"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5"/>
    </row>
    <row r="43" spans="6:19" ht="16.5"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5"/>
    </row>
    <row r="44" spans="6:19" ht="16.5"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5"/>
    </row>
    <row r="45" spans="6:19" ht="16.5"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5"/>
    </row>
    <row r="46" spans="6:19" ht="16.5"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5"/>
    </row>
    <row r="47" spans="6:19" ht="16.5"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5"/>
    </row>
    <row r="48" spans="6:19" ht="16.5"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5"/>
    </row>
    <row r="49" spans="6:19" ht="16.5"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5"/>
    </row>
    <row r="50" spans="6:19" ht="16.5"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5"/>
    </row>
    <row r="51" spans="6:19" ht="16.5"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5"/>
    </row>
    <row r="52" spans="6:19" ht="16.5"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5"/>
    </row>
    <row r="53" spans="6:19" ht="16.5"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5"/>
    </row>
    <row r="54" spans="6:19" ht="16.5"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5"/>
    </row>
  </sheetData>
  <mergeCells count="3">
    <mergeCell ref="L4:L5"/>
    <mergeCell ref="S4:S5"/>
    <mergeCell ref="M4:O4"/>
  </mergeCells>
  <printOptions horizontalCentered="1"/>
  <pageMargins left="0.6692913385826772" right="0.6692913385826772" top="0.9448818897637796" bottom="0.7874015748031497" header="0.5118110236220472" footer="0.31496062992125984"/>
  <pageSetup firstPageNumber="74" useFirstPageNumber="1" horizontalDpi="600" verticalDpi="600" orientation="portrait" pageOrder="overThenDown" paperSize="9" r:id="rId2"/>
  <headerFooter alignWithMargins="0">
    <oddFooter>&amp;C&amp;"新細明體,標準"丙&amp;"Times New Roman,標準"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cp:lastPrinted>2011-08-18T05:58:38Z</cp:lastPrinted>
  <dcterms:created xsi:type="dcterms:W3CDTF">2005-04-22T05:17:29Z</dcterms:created>
  <dcterms:modified xsi:type="dcterms:W3CDTF">2011-09-02T00:48:17Z</dcterms:modified>
  <cp:category/>
  <cp:version/>
  <cp:contentType/>
  <cp:contentStatus/>
</cp:coreProperties>
</file>