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'歲出明細'!$A$1:$P$57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I33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刪25,757,891</t>
        </r>
      </text>
    </comment>
    <comment ref="J33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刪9,040,321</t>
        </r>
      </text>
    </comment>
  </commentList>
</comments>
</file>

<file path=xl/sharedStrings.xml><?xml version="1.0" encoding="utf-8"?>
<sst xmlns="http://schemas.openxmlformats.org/spreadsheetml/2006/main" count="175" uniqueCount="83">
  <si>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</si>
  <si>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</si>
  <si>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</si>
  <si>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</si>
  <si>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</si>
  <si>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</si>
  <si>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</si>
  <si>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</si>
  <si>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</si>
  <si>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</si>
  <si>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</si>
  <si>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</si>
  <si>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</si>
  <si>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</si>
  <si>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</si>
  <si>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</si>
  <si>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</si>
  <si>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</si>
  <si>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</si>
  <si>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經資合計</t>
  </si>
  <si>
    <t>經常門合計</t>
  </si>
  <si>
    <t>資本門合計</t>
  </si>
  <si>
    <t>經資小計</t>
  </si>
  <si>
    <t>經常門</t>
  </si>
  <si>
    <t>經常門</t>
  </si>
  <si>
    <t>資本門</t>
  </si>
  <si>
    <t>內政部主管</t>
  </si>
  <si>
    <t>營建署及所屬</t>
  </si>
  <si>
    <t>經常門</t>
  </si>
  <si>
    <t>經濟部主管</t>
  </si>
  <si>
    <t>水利署及所屬</t>
  </si>
  <si>
    <t>農業支出</t>
  </si>
  <si>
    <t>經資小計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</si>
  <si>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</si>
  <si>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</si>
  <si>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</si>
  <si>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</si>
  <si>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</si>
  <si>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</si>
  <si>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</si>
  <si>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</si>
  <si>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</si>
  <si>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</si>
  <si>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</si>
  <si>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</si>
  <si>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</si>
  <si>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</si>
  <si>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</si>
  <si>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</si>
  <si>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</si>
  <si>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</si>
  <si>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</si>
  <si>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</si>
  <si>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</si>
  <si>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</si>
  <si>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環境保護支出</t>
  </si>
  <si>
    <t>雨水下水道</t>
  </si>
  <si>
    <t>下水道管理業務</t>
  </si>
  <si>
    <t>縣市管事業海堤改善</t>
  </si>
  <si>
    <t>農業委員會主管</t>
  </si>
  <si>
    <t>農業委員會</t>
  </si>
  <si>
    <t>農業委員會主管</t>
  </si>
  <si>
    <t>中央政府易淹水地區水患</t>
  </si>
  <si>
    <t>河川排水及事業海堤改善</t>
  </si>
  <si>
    <t>農業發展</t>
  </si>
  <si>
    <t>縣市管河川治理</t>
  </si>
  <si>
    <t>經常門</t>
  </si>
  <si>
    <t>資本門</t>
  </si>
  <si>
    <t>經常門</t>
  </si>
  <si>
    <t>資本門</t>
  </si>
  <si>
    <t>中央政府易淹水地區水患治理計畫第2期特別決算</t>
  </si>
  <si>
    <r>
      <t xml:space="preserve">中  華  民  國 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 年  度</t>
    </r>
  </si>
  <si>
    <t>治理計畫第2期特別決算</t>
  </si>
  <si>
    <r>
      <t xml:space="preserve"> 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 年  度</t>
    </r>
  </si>
  <si>
    <t>治理計畫第2期特別決算</t>
  </si>
  <si>
    <t>農田排水</t>
  </si>
  <si>
    <t>水土保持局</t>
  </si>
  <si>
    <t>水土保持發展</t>
  </si>
  <si>
    <t>水土保持</t>
  </si>
  <si>
    <t>治山防洪</t>
  </si>
  <si>
    <t>治理計畫第2期特別決算</t>
  </si>
  <si>
    <t>V</t>
  </si>
  <si>
    <t>縣市管區域排水治理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</si>
</sst>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3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20" fillId="2" borderId="0" xfId="0" applyFont="1" applyFill="1" applyAlignment="1">
      <alignment vertical="top"/>
    </xf>
    <xf numFmtId="49" fontId="21" fillId="2" borderId="1" xfId="15" applyNumberFormat="1" applyFont="1" applyFill="1" applyBorder="1" applyAlignment="1">
      <alignment horizontal="left" vertical="top" wrapText="1"/>
    </xf>
    <xf numFmtId="49" fontId="20" fillId="3" borderId="1" xfId="15" applyNumberFormat="1" applyFont="1" applyFill="1" applyBorder="1" applyAlignment="1">
      <alignment horizontal="left" vertical="top" wrapText="1"/>
    </xf>
    <xf numFmtId="0" fontId="22" fillId="3" borderId="0" xfId="0" applyFont="1" applyFill="1" applyAlignment="1">
      <alignment vertical="top"/>
    </xf>
    <xf numFmtId="49" fontId="20" fillId="4" borderId="1" xfId="15" applyNumberFormat="1" applyFont="1" applyFill="1" applyBorder="1" applyAlignment="1">
      <alignment horizontal="left" vertical="top" wrapText="1"/>
    </xf>
    <xf numFmtId="0" fontId="22" fillId="4" borderId="0" xfId="0" applyFont="1" applyFill="1" applyAlignment="1">
      <alignment vertical="top"/>
    </xf>
    <xf numFmtId="49" fontId="19" fillId="0" borderId="1" xfId="15" applyNumberFormat="1" applyFont="1" applyFill="1" applyBorder="1" applyAlignment="1">
      <alignment horizontal="left" vertical="top" wrapText="1"/>
    </xf>
    <xf numFmtId="0" fontId="23" fillId="2" borderId="0" xfId="0" applyFont="1" applyFill="1" applyAlignment="1">
      <alignment vertical="top"/>
    </xf>
    <xf numFmtId="49" fontId="24" fillId="2" borderId="1" xfId="15" applyNumberFormat="1" applyFont="1" applyFill="1" applyBorder="1" applyAlignment="1">
      <alignment horizontal="left" vertical="top" wrapText="1"/>
    </xf>
    <xf numFmtId="0" fontId="25" fillId="2" borderId="0" xfId="0" applyFont="1" applyFill="1" applyAlignment="1">
      <alignment vertical="top"/>
    </xf>
    <xf numFmtId="49" fontId="23" fillId="3" borderId="1" xfId="15" applyNumberFormat="1" applyFont="1" applyFill="1" applyBorder="1" applyAlignment="1">
      <alignment horizontal="left" vertical="top" wrapText="1"/>
    </xf>
    <xf numFmtId="0" fontId="26" fillId="3" borderId="0" xfId="0" applyFont="1" applyFill="1" applyAlignment="1">
      <alignment vertical="top"/>
    </xf>
    <xf numFmtId="49" fontId="23" fillId="4" borderId="1" xfId="15" applyNumberFormat="1" applyFont="1" applyFill="1" applyBorder="1" applyAlignment="1">
      <alignment horizontal="left" vertical="top" wrapText="1"/>
    </xf>
    <xf numFmtId="0" fontId="26" fillId="4" borderId="0" xfId="0" applyFont="1" applyFill="1" applyAlignment="1">
      <alignment vertical="top"/>
    </xf>
    <xf numFmtId="49" fontId="13" fillId="0" borderId="1" xfId="15" applyNumberFormat="1" applyFont="1" applyBorder="1" applyAlignment="1">
      <alignment horizontal="left" vertical="top" wrapText="1"/>
    </xf>
    <xf numFmtId="49" fontId="23" fillId="5" borderId="1" xfId="15" applyNumberFormat="1" applyFont="1" applyFill="1" applyBorder="1" applyAlignment="1">
      <alignment horizontal="left" vertical="top" wrapText="1"/>
    </xf>
    <xf numFmtId="0" fontId="26" fillId="5" borderId="0" xfId="0" applyFont="1" applyFill="1" applyAlignment="1">
      <alignment vertical="top"/>
    </xf>
    <xf numFmtId="49" fontId="23" fillId="6" borderId="1" xfId="15" applyNumberFormat="1" applyFont="1" applyFill="1" applyBorder="1" applyAlignment="1">
      <alignment horizontal="left" vertical="top" wrapText="1"/>
    </xf>
    <xf numFmtId="0" fontId="26" fillId="6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7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3" borderId="3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3" fillId="3" borderId="3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center" vertical="top"/>
    </xf>
    <xf numFmtId="0" fontId="23" fillId="5" borderId="3" xfId="0" applyFont="1" applyFill="1" applyBorder="1" applyAlignment="1">
      <alignment horizontal="center" vertical="top"/>
    </xf>
    <xf numFmtId="0" fontId="23" fillId="6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49" fontId="30" fillId="0" borderId="1" xfId="15" applyNumberFormat="1" applyFont="1" applyFill="1" applyBorder="1" applyAlignment="1">
      <alignment horizontal="left" wrapText="1"/>
    </xf>
    <xf numFmtId="49" fontId="30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32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49" fontId="33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2" borderId="3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23" fillId="3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3" fillId="5" borderId="1" xfId="0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0" fontId="0" fillId="0" borderId="7" xfId="0" applyFont="1" applyBorder="1" applyAlignment="1">
      <alignment/>
    </xf>
    <xf numFmtId="0" fontId="23" fillId="0" borderId="3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31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10" xfId="0" applyNumberFormat="1" applyFont="1" applyFill="1" applyBorder="1" applyAlignment="1">
      <alignment horizontal="right" vertical="center"/>
    </xf>
    <xf numFmtId="180" fontId="34" fillId="0" borderId="11" xfId="0" applyNumberFormat="1" applyFont="1" applyFill="1" applyBorder="1" applyAlignment="1">
      <alignment horizontal="right" vertical="center"/>
    </xf>
    <xf numFmtId="191" fontId="34" fillId="0" borderId="1" xfId="0" applyNumberFormat="1" applyFont="1" applyFill="1" applyBorder="1" applyAlignment="1">
      <alignment horizontal="right" vertical="center"/>
    </xf>
    <xf numFmtId="180" fontId="34" fillId="0" borderId="13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80" fontId="34" fillId="0" borderId="1" xfId="0" applyNumberFormat="1" applyFont="1" applyBorder="1" applyAlignment="1">
      <alignment horizontal="right" vertical="center"/>
    </xf>
    <xf numFmtId="180" fontId="34" fillId="0" borderId="10" xfId="0" applyNumberFormat="1" applyFont="1" applyBorder="1" applyAlignment="1">
      <alignment horizontal="right" vertical="center"/>
    </xf>
    <xf numFmtId="180" fontId="34" fillId="0" borderId="11" xfId="0" applyNumberFormat="1" applyFont="1" applyBorder="1" applyAlignment="1">
      <alignment horizontal="right" vertical="center"/>
    </xf>
    <xf numFmtId="191" fontId="34" fillId="0" borderId="1" xfId="0" applyNumberFormat="1" applyFont="1" applyBorder="1" applyAlignment="1">
      <alignment horizontal="right" vertical="center"/>
    </xf>
    <xf numFmtId="180" fontId="34" fillId="0" borderId="13" xfId="0" applyNumberFormat="1" applyFont="1" applyBorder="1" applyAlignment="1">
      <alignment horizontal="right" vertical="center"/>
    </xf>
    <xf numFmtId="180" fontId="35" fillId="2" borderId="1" xfId="0" applyNumberFormat="1" applyFont="1" applyFill="1" applyBorder="1" applyAlignment="1">
      <alignment horizontal="right" vertical="top"/>
    </xf>
    <xf numFmtId="180" fontId="35" fillId="2" borderId="2" xfId="0" applyNumberFormat="1" applyFont="1" applyFill="1" applyBorder="1" applyAlignment="1">
      <alignment horizontal="right" vertical="top"/>
    </xf>
    <xf numFmtId="180" fontId="35" fillId="3" borderId="1" xfId="0" applyNumberFormat="1" applyFont="1" applyFill="1" applyBorder="1" applyAlignment="1">
      <alignment horizontal="right" vertical="top"/>
    </xf>
    <xf numFmtId="180" fontId="35" fillId="3" borderId="2" xfId="0" applyNumberFormat="1" applyFont="1" applyFill="1" applyBorder="1" applyAlignment="1">
      <alignment horizontal="right" vertical="top"/>
    </xf>
    <xf numFmtId="180" fontId="35" fillId="4" borderId="1" xfId="0" applyNumberFormat="1" applyFont="1" applyFill="1" applyBorder="1" applyAlignment="1">
      <alignment horizontal="right" vertical="top"/>
    </xf>
    <xf numFmtId="180" fontId="35" fillId="4" borderId="2" xfId="0" applyNumberFormat="1" applyFont="1" applyFill="1" applyBorder="1" applyAlignment="1">
      <alignment horizontal="right" vertical="top"/>
    </xf>
    <xf numFmtId="180" fontId="34" fillId="0" borderId="1" xfId="0" applyNumberFormat="1" applyFont="1" applyFill="1" applyBorder="1" applyAlignment="1">
      <alignment horizontal="right" vertical="top"/>
    </xf>
    <xf numFmtId="180" fontId="34" fillId="0" borderId="3" xfId="0" applyNumberFormat="1" applyFont="1" applyFill="1" applyBorder="1" applyAlignment="1">
      <alignment horizontal="right" vertical="top"/>
    </xf>
    <xf numFmtId="191" fontId="34" fillId="0" borderId="1" xfId="0" applyNumberFormat="1" applyFont="1" applyFill="1" applyBorder="1" applyAlignment="1">
      <alignment horizontal="right" vertical="top"/>
    </xf>
    <xf numFmtId="180" fontId="34" fillId="0" borderId="2" xfId="0" applyNumberFormat="1" applyFont="1" applyFill="1" applyBorder="1" applyAlignment="1">
      <alignment horizontal="right" vertical="top"/>
    </xf>
    <xf numFmtId="180" fontId="36" fillId="2" borderId="1" xfId="0" applyNumberFormat="1" applyFont="1" applyFill="1" applyBorder="1" applyAlignment="1">
      <alignment horizontal="right" vertical="top"/>
    </xf>
    <xf numFmtId="180" fontId="36" fillId="2" borderId="3" xfId="0" applyNumberFormat="1" applyFont="1" applyFill="1" applyBorder="1" applyAlignment="1">
      <alignment horizontal="right" vertical="top"/>
    </xf>
    <xf numFmtId="180" fontId="36" fillId="2" borderId="2" xfId="0" applyNumberFormat="1" applyFont="1" applyFill="1" applyBorder="1" applyAlignment="1">
      <alignment horizontal="right" vertical="top"/>
    </xf>
    <xf numFmtId="180" fontId="37" fillId="3" borderId="1" xfId="0" applyNumberFormat="1" applyFont="1" applyFill="1" applyBorder="1" applyAlignment="1">
      <alignment horizontal="right" vertical="top"/>
    </xf>
    <xf numFmtId="180" fontId="37" fillId="3" borderId="3" xfId="0" applyNumberFormat="1" applyFont="1" applyFill="1" applyBorder="1" applyAlignment="1">
      <alignment horizontal="right" vertical="top"/>
    </xf>
    <xf numFmtId="180" fontId="37" fillId="3" borderId="2" xfId="0" applyNumberFormat="1" applyFont="1" applyFill="1" applyBorder="1" applyAlignment="1">
      <alignment horizontal="right" vertical="top"/>
    </xf>
    <xf numFmtId="180" fontId="37" fillId="4" borderId="1" xfId="0" applyNumberFormat="1" applyFont="1" applyFill="1" applyBorder="1" applyAlignment="1">
      <alignment horizontal="right" vertical="top"/>
    </xf>
    <xf numFmtId="180" fontId="37" fillId="4" borderId="3" xfId="0" applyNumberFormat="1" applyFont="1" applyFill="1" applyBorder="1" applyAlignment="1">
      <alignment horizontal="right" vertical="top"/>
    </xf>
    <xf numFmtId="180" fontId="37" fillId="4" borderId="2" xfId="0" applyNumberFormat="1" applyFont="1" applyFill="1" applyBorder="1" applyAlignment="1">
      <alignment horizontal="right" vertical="top"/>
    </xf>
    <xf numFmtId="180" fontId="34" fillId="0" borderId="1" xfId="0" applyNumberFormat="1" applyFont="1" applyBorder="1" applyAlignment="1">
      <alignment horizontal="right" vertical="top"/>
    </xf>
    <xf numFmtId="180" fontId="34" fillId="0" borderId="3" xfId="0" applyNumberFormat="1" applyFont="1" applyBorder="1" applyAlignment="1">
      <alignment horizontal="right" vertical="top"/>
    </xf>
    <xf numFmtId="191" fontId="34" fillId="0" borderId="1" xfId="0" applyNumberFormat="1" applyFont="1" applyBorder="1" applyAlignment="1">
      <alignment horizontal="right" vertical="top"/>
    </xf>
    <xf numFmtId="180" fontId="34" fillId="0" borderId="2" xfId="0" applyNumberFormat="1" applyFont="1" applyBorder="1" applyAlignment="1">
      <alignment horizontal="right" vertical="top"/>
    </xf>
    <xf numFmtId="180" fontId="38" fillId="0" borderId="1" xfId="0" applyNumberFormat="1" applyFont="1" applyFill="1" applyBorder="1" applyAlignment="1">
      <alignment horizontal="right" vertical="top"/>
    </xf>
    <xf numFmtId="180" fontId="38" fillId="0" borderId="3" xfId="0" applyNumberFormat="1" applyFont="1" applyFill="1" applyBorder="1" applyAlignment="1">
      <alignment horizontal="right" vertical="top"/>
    </xf>
    <xf numFmtId="191" fontId="38" fillId="0" borderId="1" xfId="0" applyNumberFormat="1" applyFont="1" applyFill="1" applyBorder="1" applyAlignment="1">
      <alignment horizontal="right" vertical="top"/>
    </xf>
    <xf numFmtId="180" fontId="38" fillId="0" borderId="2" xfId="0" applyNumberFormat="1" applyFont="1" applyFill="1" applyBorder="1" applyAlignment="1">
      <alignment horizontal="right" vertical="top"/>
    </xf>
    <xf numFmtId="180" fontId="37" fillId="5" borderId="1" xfId="0" applyNumberFormat="1" applyFont="1" applyFill="1" applyBorder="1" applyAlignment="1">
      <alignment horizontal="right" vertical="top"/>
    </xf>
    <xf numFmtId="180" fontId="37" fillId="5" borderId="3" xfId="0" applyNumberFormat="1" applyFont="1" applyFill="1" applyBorder="1" applyAlignment="1">
      <alignment horizontal="right" vertical="top"/>
    </xf>
    <xf numFmtId="180" fontId="37" fillId="5" borderId="2" xfId="0" applyNumberFormat="1" applyFont="1" applyFill="1" applyBorder="1" applyAlignment="1">
      <alignment horizontal="right" vertical="top"/>
    </xf>
    <xf numFmtId="180" fontId="37" fillId="6" borderId="1" xfId="0" applyNumberFormat="1" applyFont="1" applyFill="1" applyBorder="1" applyAlignment="1">
      <alignment horizontal="right" vertical="top"/>
    </xf>
    <xf numFmtId="180" fontId="37" fillId="6" borderId="3" xfId="0" applyNumberFormat="1" applyFont="1" applyFill="1" applyBorder="1" applyAlignment="1">
      <alignment horizontal="right" vertical="top"/>
    </xf>
    <xf numFmtId="180" fontId="37" fillId="6" borderId="2" xfId="0" applyNumberFormat="1" applyFont="1" applyFill="1" applyBorder="1" applyAlignment="1">
      <alignment horizontal="right" vertical="top"/>
    </xf>
    <xf numFmtId="180" fontId="38" fillId="0" borderId="1" xfId="0" applyNumberFormat="1" applyFont="1" applyBorder="1" applyAlignment="1">
      <alignment horizontal="right" vertical="top"/>
    </xf>
    <xf numFmtId="180" fontId="38" fillId="0" borderId="3" xfId="0" applyNumberFormat="1" applyFont="1" applyBorder="1" applyAlignment="1">
      <alignment horizontal="right" vertical="top"/>
    </xf>
    <xf numFmtId="191" fontId="38" fillId="0" borderId="1" xfId="0" applyNumberFormat="1" applyFont="1" applyBorder="1" applyAlignment="1">
      <alignment horizontal="right" vertical="top"/>
    </xf>
    <xf numFmtId="180" fontId="38" fillId="0" borderId="2" xfId="0" applyNumberFormat="1" applyFont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0" fillId="0" borderId="1" xfId="15" applyNumberFormat="1" applyFont="1" applyFill="1" applyBorder="1" applyAlignment="1">
      <alignment horizontal="left" vertical="top" wrapText="1" indent="1"/>
    </xf>
    <xf numFmtId="49" fontId="0" fillId="5" borderId="1" xfId="15" applyNumberFormat="1" applyFont="1" applyFill="1" applyBorder="1" applyAlignment="1">
      <alignment horizontal="left" vertical="top" wrapText="1" indent="2"/>
    </xf>
    <xf numFmtId="180" fontId="39" fillId="6" borderId="1" xfId="0" applyNumberFormat="1" applyFont="1" applyFill="1" applyBorder="1" applyAlignment="1">
      <alignment horizontal="right" vertical="top"/>
    </xf>
    <xf numFmtId="180" fontId="40" fillId="2" borderId="1" xfId="0" applyNumberFormat="1" applyFont="1" applyFill="1" applyBorder="1" applyAlignment="1">
      <alignment horizontal="right" vertical="top"/>
    </xf>
    <xf numFmtId="180" fontId="40" fillId="3" borderId="1" xfId="0" applyNumberFormat="1" applyFont="1" applyFill="1" applyBorder="1" applyAlignment="1">
      <alignment horizontal="right" vertical="top"/>
    </xf>
    <xf numFmtId="180" fontId="40" fillId="4" borderId="1" xfId="0" applyNumberFormat="1" applyFont="1" applyFill="1" applyBorder="1" applyAlignment="1">
      <alignment horizontal="right" vertical="top"/>
    </xf>
    <xf numFmtId="180" fontId="41" fillId="2" borderId="1" xfId="0" applyNumberFormat="1" applyFont="1" applyFill="1" applyBorder="1" applyAlignment="1">
      <alignment horizontal="right" vertical="top"/>
    </xf>
    <xf numFmtId="180" fontId="39" fillId="3" borderId="1" xfId="0" applyNumberFormat="1" applyFont="1" applyFill="1" applyBorder="1" applyAlignment="1">
      <alignment horizontal="right" vertical="top"/>
    </xf>
    <xf numFmtId="180" fontId="39" fillId="4" borderId="1" xfId="0" applyNumberFormat="1" applyFont="1" applyFill="1" applyBorder="1" applyAlignment="1">
      <alignment horizontal="right" vertical="top"/>
    </xf>
    <xf numFmtId="180" fontId="39" fillId="5" borderId="1" xfId="0" applyNumberFormat="1" applyFont="1" applyFill="1" applyBorder="1" applyAlignment="1">
      <alignment horizontal="right" vertical="top"/>
    </xf>
    <xf numFmtId="180" fontId="40" fillId="2" borderId="3" xfId="0" applyNumberFormat="1" applyFont="1" applyFill="1" applyBorder="1" applyAlignment="1">
      <alignment horizontal="right" vertical="top"/>
    </xf>
    <xf numFmtId="180" fontId="41" fillId="2" borderId="3" xfId="0" applyNumberFormat="1" applyFont="1" applyFill="1" applyBorder="1" applyAlignment="1">
      <alignment horizontal="right" vertical="top"/>
    </xf>
    <xf numFmtId="180" fontId="39" fillId="3" borderId="3" xfId="0" applyNumberFormat="1" applyFont="1" applyFill="1" applyBorder="1" applyAlignment="1">
      <alignment horizontal="right" vertical="top"/>
    </xf>
    <xf numFmtId="180" fontId="39" fillId="4" borderId="3" xfId="0" applyNumberFormat="1" applyFont="1" applyFill="1" applyBorder="1" applyAlignment="1">
      <alignment horizontal="right" vertical="top"/>
    </xf>
    <xf numFmtId="180" fontId="39" fillId="5" borderId="3" xfId="0" applyNumberFormat="1" applyFont="1" applyFill="1" applyBorder="1" applyAlignment="1">
      <alignment horizontal="right" vertical="top"/>
    </xf>
    <xf numFmtId="180" fontId="39" fillId="6" borderId="3" xfId="0" applyNumberFormat="1" applyFont="1" applyFill="1" applyBorder="1" applyAlignment="1">
      <alignment horizontal="right" vertical="top"/>
    </xf>
    <xf numFmtId="178" fontId="34" fillId="0" borderId="1" xfId="0" applyNumberFormat="1" applyFont="1" applyBorder="1" applyAlignment="1">
      <alignment horizontal="right" vertical="center"/>
    </xf>
    <xf numFmtId="178" fontId="3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80" fontId="37" fillId="0" borderId="1" xfId="0" applyNumberFormat="1" applyFont="1" applyFill="1" applyBorder="1" applyAlignment="1">
      <alignment horizontal="right" vertical="top"/>
    </xf>
    <xf numFmtId="180" fontId="37" fillId="0" borderId="3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distributed" vertical="center"/>
    </xf>
    <xf numFmtId="0" fontId="32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32" fillId="0" borderId="17" xfId="0" applyNumberFormat="1" applyFont="1" applyFill="1" applyBorder="1" applyAlignment="1">
      <alignment horizontal="distributed" vertical="center"/>
    </xf>
    <xf numFmtId="0" fontId="32" fillId="0" borderId="18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32" fillId="0" borderId="18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D9" sqref="D9"/>
    </sheetView>
  </sheetViews>
  <sheetFormatPr defaultColWidth="9.00390625" defaultRowHeight="16.5"/>
  <cols>
    <col min="1" max="1" width="3.875" style="160" customWidth="1"/>
    <col min="2" max="2" width="16.625" style="138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257" t="s">
        <v>12</v>
      </c>
      <c r="B1" s="257"/>
      <c r="C1" s="257"/>
      <c r="D1" s="257"/>
      <c r="E1" s="257"/>
      <c r="F1" s="257"/>
    </row>
    <row r="2" spans="1:6" s="5" customFormat="1" ht="25.5" customHeight="1">
      <c r="A2" s="257" t="s">
        <v>70</v>
      </c>
      <c r="B2" s="257"/>
      <c r="C2" s="257"/>
      <c r="D2" s="257"/>
      <c r="E2" s="257"/>
      <c r="F2" s="257"/>
    </row>
    <row r="3" spans="1:6" s="5" customFormat="1" ht="25.5" customHeight="1">
      <c r="A3" s="257" t="s">
        <v>9</v>
      </c>
      <c r="B3" s="257"/>
      <c r="C3" s="257"/>
      <c r="D3" s="257"/>
      <c r="E3" s="257"/>
      <c r="F3" s="257"/>
    </row>
    <row r="4" spans="3:6" s="15" customFormat="1" ht="16.5" customHeight="1" thickBot="1">
      <c r="C4" s="16"/>
      <c r="D4" s="17" t="s">
        <v>71</v>
      </c>
      <c r="E4" s="18" t="s">
        <v>10</v>
      </c>
      <c r="F4" s="17" t="s">
        <v>0</v>
      </c>
    </row>
    <row r="5" spans="1:6" ht="24" customHeight="1">
      <c r="A5" s="260" t="s">
        <v>11</v>
      </c>
      <c r="B5" s="264" t="s">
        <v>51</v>
      </c>
      <c r="C5" s="262" t="s">
        <v>1</v>
      </c>
      <c r="D5" s="262" t="s">
        <v>13</v>
      </c>
      <c r="E5" s="262" t="s">
        <v>2</v>
      </c>
      <c r="F5" s="258" t="s">
        <v>4</v>
      </c>
    </row>
    <row r="6" spans="1:6" ht="24" customHeight="1">
      <c r="A6" s="261"/>
      <c r="B6" s="265"/>
      <c r="C6" s="263"/>
      <c r="D6" s="263"/>
      <c r="E6" s="263"/>
      <c r="F6" s="259"/>
    </row>
    <row r="7" spans="1:6" ht="12" customHeight="1">
      <c r="A7" s="158"/>
      <c r="B7" s="131"/>
      <c r="C7" s="19"/>
      <c r="D7" s="20"/>
      <c r="E7" s="21"/>
      <c r="F7" s="19"/>
    </row>
    <row r="8" spans="1:6" s="10" customFormat="1" ht="18" customHeight="1">
      <c r="A8" s="146">
        <v>97</v>
      </c>
      <c r="B8" s="132" t="s">
        <v>45</v>
      </c>
      <c r="C8" s="191">
        <v>8953092994</v>
      </c>
      <c r="D8" s="250">
        <v>713649580</v>
      </c>
      <c r="E8" s="250">
        <v>6200000000</v>
      </c>
      <c r="F8" s="251">
        <f>C8-D8-E8</f>
        <v>2039443414</v>
      </c>
    </row>
    <row r="9" spans="1:6" s="10" customFormat="1" ht="18" customHeight="1">
      <c r="A9" s="146" t="s">
        <v>53</v>
      </c>
      <c r="B9" s="133"/>
      <c r="C9" s="13"/>
      <c r="D9" s="11"/>
      <c r="E9" s="13"/>
      <c r="F9" s="12"/>
    </row>
    <row r="10" spans="1:6" s="10" customFormat="1" ht="18" customHeight="1">
      <c r="A10" s="146">
        <v>99</v>
      </c>
      <c r="B10" s="134"/>
      <c r="C10" s="13"/>
      <c r="D10" s="11"/>
      <c r="E10" s="13"/>
      <c r="F10" s="12"/>
    </row>
    <row r="11" spans="1:6" ht="18" customHeight="1">
      <c r="A11" s="159"/>
      <c r="B11" s="135"/>
      <c r="C11" s="22"/>
      <c r="D11" s="22"/>
      <c r="E11" s="22"/>
      <c r="F11" s="23"/>
    </row>
    <row r="12" spans="1:6" ht="18" customHeight="1">
      <c r="A12" s="159"/>
      <c r="B12" s="136"/>
      <c r="C12" s="22"/>
      <c r="D12" s="22"/>
      <c r="E12" s="22"/>
      <c r="F12" s="23"/>
    </row>
    <row r="13" spans="1:6" ht="18" customHeight="1">
      <c r="A13" s="159"/>
      <c r="B13" s="135"/>
      <c r="C13" s="22"/>
      <c r="D13" s="22"/>
      <c r="E13" s="22"/>
      <c r="F13" s="23"/>
    </row>
    <row r="14" spans="1:6" ht="18" customHeight="1">
      <c r="A14" s="159"/>
      <c r="B14" s="136"/>
      <c r="C14" s="22"/>
      <c r="D14" s="22"/>
      <c r="E14" s="22"/>
      <c r="F14" s="23"/>
    </row>
    <row r="15" spans="1:6" ht="18" customHeight="1">
      <c r="A15" s="159"/>
      <c r="B15" s="135"/>
      <c r="C15" s="22"/>
      <c r="D15" s="22"/>
      <c r="E15" s="22"/>
      <c r="F15" s="23"/>
    </row>
    <row r="16" spans="1:6" ht="18" customHeight="1">
      <c r="A16" s="159"/>
      <c r="B16" s="136"/>
      <c r="C16" s="22"/>
      <c r="D16" s="22"/>
      <c r="E16" s="22"/>
      <c r="F16" s="23"/>
    </row>
    <row r="17" spans="1:6" ht="18" customHeight="1">
      <c r="A17" s="159"/>
      <c r="B17" s="136"/>
      <c r="C17" s="22"/>
      <c r="D17" s="22"/>
      <c r="E17" s="22"/>
      <c r="F17" s="23"/>
    </row>
    <row r="18" spans="1:6" ht="18" customHeight="1">
      <c r="A18" s="159"/>
      <c r="B18" s="136"/>
      <c r="C18" s="22"/>
      <c r="D18" s="22"/>
      <c r="E18" s="22"/>
      <c r="F18" s="23"/>
    </row>
    <row r="19" spans="1:6" ht="18" customHeight="1">
      <c r="A19" s="159"/>
      <c r="B19" s="135"/>
      <c r="C19" s="22"/>
      <c r="D19" s="22"/>
      <c r="E19" s="22"/>
      <c r="F19" s="23"/>
    </row>
    <row r="20" spans="1:6" ht="18" customHeight="1">
      <c r="A20" s="159"/>
      <c r="B20" s="136"/>
      <c r="C20" s="22"/>
      <c r="D20" s="22"/>
      <c r="E20" s="22"/>
      <c r="F20" s="23"/>
    </row>
    <row r="21" spans="1:6" ht="18" customHeight="1">
      <c r="A21" s="159"/>
      <c r="B21" s="135"/>
      <c r="C21" s="22"/>
      <c r="D21" s="22"/>
      <c r="E21" s="22"/>
      <c r="F21" s="23"/>
    </row>
    <row r="22" spans="1:6" ht="18" customHeight="1">
      <c r="A22" s="159"/>
      <c r="B22" s="136"/>
      <c r="C22" s="22"/>
      <c r="D22" s="22"/>
      <c r="E22" s="22"/>
      <c r="F22" s="23"/>
    </row>
    <row r="23" spans="1:6" ht="18" customHeight="1">
      <c r="A23" s="159"/>
      <c r="B23" s="135"/>
      <c r="C23" s="22"/>
      <c r="D23" s="22"/>
      <c r="E23" s="22"/>
      <c r="F23" s="23"/>
    </row>
    <row r="24" spans="1:6" ht="18" customHeight="1">
      <c r="A24" s="159"/>
      <c r="B24" s="136"/>
      <c r="C24" s="22"/>
      <c r="D24" s="22"/>
      <c r="E24" s="22"/>
      <c r="F24" s="23"/>
    </row>
    <row r="25" spans="1:6" ht="18" customHeight="1">
      <c r="A25" s="159"/>
      <c r="B25" s="135"/>
      <c r="C25" s="22"/>
      <c r="D25" s="22"/>
      <c r="E25" s="22"/>
      <c r="F25" s="23"/>
    </row>
    <row r="26" spans="1:6" ht="18" customHeight="1">
      <c r="A26" s="159"/>
      <c r="B26" s="136"/>
      <c r="C26" s="22"/>
      <c r="D26" s="22"/>
      <c r="E26" s="22"/>
      <c r="F26" s="23"/>
    </row>
    <row r="27" spans="1:6" ht="18" customHeight="1">
      <c r="A27" s="159"/>
      <c r="B27" s="135"/>
      <c r="C27" s="22"/>
      <c r="D27" s="22"/>
      <c r="E27" s="22"/>
      <c r="F27" s="23"/>
    </row>
    <row r="28" spans="1:6" ht="18" customHeight="1">
      <c r="A28" s="159"/>
      <c r="B28" s="137"/>
      <c r="C28" s="24"/>
      <c r="D28" s="24"/>
      <c r="E28" s="24"/>
      <c r="F28" s="25"/>
    </row>
    <row r="29" spans="1:6" ht="18" customHeight="1">
      <c r="A29" s="159"/>
      <c r="B29" s="135"/>
      <c r="C29" s="22"/>
      <c r="D29" s="22"/>
      <c r="E29" s="22"/>
      <c r="F29" s="23"/>
    </row>
    <row r="30" spans="1:6" ht="18" customHeight="1">
      <c r="A30" s="159"/>
      <c r="B30" s="136"/>
      <c r="C30" s="22"/>
      <c r="D30" s="22"/>
      <c r="E30" s="22"/>
      <c r="F30" s="23"/>
    </row>
    <row r="31" spans="1:6" ht="18" customHeight="1">
      <c r="A31" s="159"/>
      <c r="B31" s="135"/>
      <c r="C31" s="22"/>
      <c r="D31" s="22"/>
      <c r="E31" s="22"/>
      <c r="F31" s="23"/>
    </row>
    <row r="32" spans="1:6" ht="18" customHeight="1">
      <c r="A32" s="159"/>
      <c r="B32" s="136"/>
      <c r="C32" s="22"/>
      <c r="D32" s="22"/>
      <c r="E32" s="22"/>
      <c r="F32" s="23"/>
    </row>
    <row r="33" spans="1:6" ht="18" customHeight="1">
      <c r="A33" s="159"/>
      <c r="B33" s="136"/>
      <c r="C33" s="22"/>
      <c r="D33" s="22"/>
      <c r="E33" s="22"/>
      <c r="F33" s="23"/>
    </row>
    <row r="34" spans="1:6" ht="18" customHeight="1">
      <c r="A34" s="159"/>
      <c r="B34" s="136"/>
      <c r="C34" s="22"/>
      <c r="D34" s="22"/>
      <c r="E34" s="22"/>
      <c r="F34" s="23"/>
    </row>
    <row r="35" spans="1:6" ht="18" customHeight="1">
      <c r="A35" s="159"/>
      <c r="B35" s="136"/>
      <c r="C35" s="22"/>
      <c r="D35" s="22"/>
      <c r="E35" s="22"/>
      <c r="F35" s="23"/>
    </row>
    <row r="36" spans="1:6" ht="18" customHeight="1">
      <c r="A36" s="159"/>
      <c r="B36" s="136"/>
      <c r="C36" s="22"/>
      <c r="D36" s="22"/>
      <c r="E36" s="22"/>
      <c r="F36" s="23"/>
    </row>
    <row r="37" spans="1:6" ht="18" customHeight="1">
      <c r="A37" s="159"/>
      <c r="B37" s="136"/>
      <c r="C37" s="22"/>
      <c r="D37" s="22"/>
      <c r="E37" s="22"/>
      <c r="F37" s="23"/>
    </row>
    <row r="38" spans="1:6" ht="18" customHeight="1">
      <c r="A38" s="159"/>
      <c r="B38" s="135"/>
      <c r="C38" s="22"/>
      <c r="D38" s="22"/>
      <c r="E38" s="22"/>
      <c r="F38" s="23"/>
    </row>
    <row r="39" spans="1:6" ht="18" customHeight="1">
      <c r="A39" s="159"/>
      <c r="B39" s="136"/>
      <c r="C39" s="22"/>
      <c r="D39" s="22"/>
      <c r="E39" s="22"/>
      <c r="F39" s="23"/>
    </row>
    <row r="40" spans="1:6" ht="19.5" customHeight="1">
      <c r="A40" s="159"/>
      <c r="B40" s="136"/>
      <c r="C40" s="22"/>
      <c r="D40" s="22"/>
      <c r="E40" s="22"/>
      <c r="F40" s="23"/>
    </row>
    <row r="41" spans="1:6" ht="19.5" customHeight="1" thickBot="1">
      <c r="A41" s="181"/>
      <c r="B41" s="182"/>
      <c r="C41" s="183"/>
      <c r="D41" s="183"/>
      <c r="E41" s="183"/>
      <c r="F41" s="180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selection activeCell="F15" sqref="F15"/>
    </sheetView>
  </sheetViews>
  <sheetFormatPr defaultColWidth="9.00390625" defaultRowHeight="16.5"/>
  <cols>
    <col min="1" max="1" width="2.875" style="152" customWidth="1"/>
    <col min="2" max="2" width="2.75390625" style="152" customWidth="1"/>
    <col min="3" max="5" width="2.625" style="152" customWidth="1"/>
    <col min="6" max="6" width="20.625" style="130" customWidth="1"/>
    <col min="7" max="8" width="15.125" style="69" customWidth="1"/>
    <col min="9" max="9" width="13.375" style="69" customWidth="1"/>
    <col min="10" max="10" width="13.50390625" style="69" customWidth="1"/>
    <col min="11" max="12" width="15.00390625" style="69" customWidth="1"/>
    <col min="13" max="13" width="15.375" style="69" customWidth="1"/>
    <col min="14" max="14" width="16.00390625" style="69" customWidth="1"/>
    <col min="15" max="15" width="15.00390625" style="69" customWidth="1"/>
    <col min="16" max="16" width="14.875" style="69" customWidth="1"/>
    <col min="17" max="19" width="9.00390625" style="102" customWidth="1"/>
    <col min="20" max="16384" width="9.00390625" style="69" customWidth="1"/>
  </cols>
  <sheetData>
    <row r="1" spans="1:19" s="2" customFormat="1" ht="15.75" customHeight="1">
      <c r="A1" s="113"/>
      <c r="B1" s="114"/>
      <c r="C1" s="114"/>
      <c r="D1" s="114"/>
      <c r="E1" s="114"/>
      <c r="F1" s="114"/>
      <c r="G1" s="1"/>
      <c r="H1" s="1"/>
      <c r="I1" s="1"/>
      <c r="J1" s="28" t="s">
        <v>35</v>
      </c>
      <c r="K1" s="3" t="s">
        <v>36</v>
      </c>
      <c r="Q1" s="106"/>
      <c r="R1" s="106"/>
      <c r="S1" s="106"/>
    </row>
    <row r="2" spans="1:19" s="5" customFormat="1" ht="25.5" customHeight="1">
      <c r="A2" s="113"/>
      <c r="B2" s="113"/>
      <c r="C2" s="113"/>
      <c r="D2" s="113"/>
      <c r="E2" s="113"/>
      <c r="F2" s="113"/>
      <c r="H2" s="266" t="s">
        <v>62</v>
      </c>
      <c r="I2" s="267"/>
      <c r="J2" s="267"/>
      <c r="K2" s="7" t="s">
        <v>72</v>
      </c>
      <c r="Q2" s="107"/>
      <c r="R2" s="107"/>
      <c r="S2" s="107"/>
    </row>
    <row r="3" spans="1:19" s="62" customFormat="1" ht="25.5" customHeight="1">
      <c r="A3" s="123"/>
      <c r="B3" s="123"/>
      <c r="C3" s="123"/>
      <c r="D3" s="123"/>
      <c r="E3" s="123"/>
      <c r="F3" s="123"/>
      <c r="G3" s="59"/>
      <c r="H3" s="63"/>
      <c r="J3" s="60" t="s">
        <v>33</v>
      </c>
      <c r="K3" s="61" t="s">
        <v>34</v>
      </c>
      <c r="Q3" s="108"/>
      <c r="R3" s="108"/>
      <c r="S3" s="108"/>
    </row>
    <row r="4" spans="1:19" s="64" customFormat="1" ht="16.5" customHeight="1" thickBot="1">
      <c r="A4" s="273" t="s">
        <v>52</v>
      </c>
      <c r="B4" s="273"/>
      <c r="C4" s="273"/>
      <c r="D4" s="273"/>
      <c r="E4" s="273"/>
      <c r="F4" s="124"/>
      <c r="G4" s="65"/>
      <c r="J4" s="66" t="s">
        <v>15</v>
      </c>
      <c r="K4" s="67" t="s">
        <v>73</v>
      </c>
      <c r="P4" s="68" t="s">
        <v>0</v>
      </c>
      <c r="Q4" s="95"/>
      <c r="R4" s="95"/>
      <c r="S4" s="95"/>
    </row>
    <row r="5" spans="1:16" ht="24" customHeight="1">
      <c r="A5" s="274" t="s">
        <v>11</v>
      </c>
      <c r="B5" s="270" t="s">
        <v>48</v>
      </c>
      <c r="C5" s="271"/>
      <c r="D5" s="271"/>
      <c r="E5" s="271"/>
      <c r="F5" s="256"/>
      <c r="G5" s="268" t="s">
        <v>1</v>
      </c>
      <c r="H5" s="272"/>
      <c r="I5" s="268" t="s">
        <v>16</v>
      </c>
      <c r="J5" s="272"/>
      <c r="K5" s="269" t="s">
        <v>2</v>
      </c>
      <c r="L5" s="272"/>
      <c r="M5" s="268" t="s">
        <v>3</v>
      </c>
      <c r="N5" s="272"/>
      <c r="O5" s="268" t="s">
        <v>4</v>
      </c>
      <c r="P5" s="269"/>
    </row>
    <row r="6" spans="1:16" ht="24" customHeight="1">
      <c r="A6" s="275"/>
      <c r="B6" s="139" t="s">
        <v>5</v>
      </c>
      <c r="C6" s="139" t="s">
        <v>6</v>
      </c>
      <c r="D6" s="139" t="s">
        <v>7</v>
      </c>
      <c r="E6" s="139" t="s">
        <v>8</v>
      </c>
      <c r="F6" s="29" t="s">
        <v>47</v>
      </c>
      <c r="G6" s="70" t="s">
        <v>17</v>
      </c>
      <c r="H6" s="70" t="s">
        <v>18</v>
      </c>
      <c r="I6" s="70" t="s">
        <v>17</v>
      </c>
      <c r="J6" s="71" t="s">
        <v>18</v>
      </c>
      <c r="K6" s="72" t="s">
        <v>17</v>
      </c>
      <c r="L6" s="70" t="s">
        <v>18</v>
      </c>
      <c r="M6" s="70" t="s">
        <v>17</v>
      </c>
      <c r="N6" s="70" t="s">
        <v>18</v>
      </c>
      <c r="O6" s="70" t="s">
        <v>17</v>
      </c>
      <c r="P6" s="73" t="s">
        <v>18</v>
      </c>
    </row>
    <row r="7" spans="1:17" s="76" customFormat="1" ht="23.25" customHeight="1">
      <c r="A7" s="143">
        <v>97</v>
      </c>
      <c r="B7" s="144"/>
      <c r="C7" s="145"/>
      <c r="D7" s="145"/>
      <c r="E7" s="145"/>
      <c r="F7" s="125" t="s">
        <v>46</v>
      </c>
      <c r="G7" s="184">
        <f>G8+G10+G9</f>
        <v>2887769541</v>
      </c>
      <c r="H7" s="184">
        <f aca="true" t="shared" si="0" ref="H7:P7">H8+H10+H9</f>
        <v>7395119495</v>
      </c>
      <c r="I7" s="184">
        <f t="shared" si="0"/>
        <v>47064000</v>
      </c>
      <c r="J7" s="185">
        <f t="shared" si="0"/>
        <v>666585580</v>
      </c>
      <c r="K7" s="186">
        <f t="shared" si="0"/>
        <v>2377980439</v>
      </c>
      <c r="L7" s="184">
        <f t="shared" si="0"/>
        <v>4494704233</v>
      </c>
      <c r="M7" s="187">
        <f t="shared" si="0"/>
        <v>1091077383</v>
      </c>
      <c r="N7" s="187">
        <f t="shared" si="0"/>
        <v>-1091077383</v>
      </c>
      <c r="O7" s="184">
        <f t="shared" si="0"/>
        <v>1553802485</v>
      </c>
      <c r="P7" s="188">
        <f t="shared" si="0"/>
        <v>1142752299</v>
      </c>
      <c r="Q7" s="109"/>
    </row>
    <row r="8" spans="1:19" s="80" customFormat="1" ht="23.25" customHeight="1">
      <c r="A8" s="146" t="s">
        <v>40</v>
      </c>
      <c r="B8" s="147">
        <v>1</v>
      </c>
      <c r="C8" s="148"/>
      <c r="D8" s="148"/>
      <c r="E8" s="148"/>
      <c r="F8" s="126" t="s">
        <v>43</v>
      </c>
      <c r="G8" s="184">
        <f>'歲出明細'!G11</f>
        <v>0</v>
      </c>
      <c r="H8" s="184">
        <f>'歲出明細'!H11</f>
        <v>288605203</v>
      </c>
      <c r="I8" s="184">
        <f>'歲出明細'!I11</f>
        <v>0</v>
      </c>
      <c r="J8" s="184">
        <f>'歲出明細'!J11</f>
        <v>22977416</v>
      </c>
      <c r="K8" s="189">
        <f>'歲出明細'!K11</f>
        <v>0</v>
      </c>
      <c r="L8" s="184">
        <f>'歲出明細'!L11</f>
        <v>232469233</v>
      </c>
      <c r="M8" s="187">
        <f>'歲出明細'!M11</f>
        <v>0</v>
      </c>
      <c r="N8" s="187">
        <f>'歲出明細'!N11</f>
        <v>0</v>
      </c>
      <c r="O8" s="184">
        <f aca="true" t="shared" si="1" ref="O8:P10">G8-I8-K8+M8</f>
        <v>0</v>
      </c>
      <c r="P8" s="190">
        <f t="shared" si="1"/>
        <v>33158554</v>
      </c>
      <c r="Q8" s="76"/>
      <c r="R8" s="76"/>
      <c r="S8" s="76"/>
    </row>
    <row r="9" spans="1:19" s="80" customFormat="1" ht="23.25" customHeight="1">
      <c r="A9" s="146">
        <v>99</v>
      </c>
      <c r="B9" s="147">
        <v>2</v>
      </c>
      <c r="C9" s="148"/>
      <c r="D9" s="148"/>
      <c r="E9" s="148"/>
      <c r="F9" s="126" t="s">
        <v>44</v>
      </c>
      <c r="G9" s="184">
        <f>'歲出明細'!G21</f>
        <v>2551579313</v>
      </c>
      <c r="H9" s="184">
        <f>'歲出明細'!H21</f>
        <v>6373163819</v>
      </c>
      <c r="I9" s="184">
        <f>'歲出明細'!I21</f>
        <v>37195989</v>
      </c>
      <c r="J9" s="184">
        <f>'歲出明細'!J21</f>
        <v>578198895</v>
      </c>
      <c r="K9" s="189">
        <f>'歲出明細'!K21</f>
        <v>2051658222</v>
      </c>
      <c r="L9" s="184">
        <f>'歲出明細'!L21</f>
        <v>3594293796</v>
      </c>
      <c r="M9" s="187">
        <f>'歲出明細'!M21</f>
        <v>1091077383</v>
      </c>
      <c r="N9" s="187">
        <f>'歲出明細'!N21</f>
        <v>-1091077383</v>
      </c>
      <c r="O9" s="184">
        <f t="shared" si="1"/>
        <v>1553802485</v>
      </c>
      <c r="P9" s="190">
        <f t="shared" si="1"/>
        <v>1109593745</v>
      </c>
      <c r="Q9" s="76"/>
      <c r="R9" s="76"/>
      <c r="S9" s="76"/>
    </row>
    <row r="10" spans="1:19" s="80" customFormat="1" ht="23.25" customHeight="1">
      <c r="A10" s="149"/>
      <c r="B10" s="150">
        <v>3</v>
      </c>
      <c r="C10" s="151"/>
      <c r="D10" s="151"/>
      <c r="E10" s="151"/>
      <c r="F10" s="126" t="s">
        <v>61</v>
      </c>
      <c r="G10" s="184">
        <f>'歲出明細'!G37</f>
        <v>336190228</v>
      </c>
      <c r="H10" s="184">
        <f>'歲出明細'!H37</f>
        <v>733350473</v>
      </c>
      <c r="I10" s="184">
        <f>'歲出明細'!I37</f>
        <v>9868011</v>
      </c>
      <c r="J10" s="184">
        <f>'歲出明細'!J37</f>
        <v>65409269</v>
      </c>
      <c r="K10" s="189">
        <f>'歲出明細'!K37</f>
        <v>326322217</v>
      </c>
      <c r="L10" s="184">
        <f>'歲出明細'!L37</f>
        <v>667941204</v>
      </c>
      <c r="M10" s="187">
        <f>'歲出明細'!M37</f>
        <v>0</v>
      </c>
      <c r="N10" s="187">
        <f>'歲出明細'!N37</f>
        <v>0</v>
      </c>
      <c r="O10" s="184">
        <f t="shared" si="1"/>
        <v>0</v>
      </c>
      <c r="P10" s="190">
        <f t="shared" si="1"/>
        <v>0</v>
      </c>
      <c r="Q10" s="76"/>
      <c r="R10" s="76"/>
      <c r="S10" s="76"/>
    </row>
    <row r="11" spans="1:19" s="81" customFormat="1" ht="23.25" customHeight="1">
      <c r="A11" s="146"/>
      <c r="B11" s="150"/>
      <c r="C11" s="151"/>
      <c r="D11" s="151"/>
      <c r="E11" s="151"/>
      <c r="F11" s="83"/>
      <c r="G11" s="74"/>
      <c r="H11" s="74"/>
      <c r="I11" s="74"/>
      <c r="J11" s="74"/>
      <c r="K11" s="78"/>
      <c r="L11" s="74"/>
      <c r="M11" s="74"/>
      <c r="N11" s="74"/>
      <c r="O11" s="74"/>
      <c r="P11" s="79"/>
      <c r="Q11" s="110"/>
      <c r="R11" s="110"/>
      <c r="S11" s="110"/>
    </row>
    <row r="12" spans="1:19" s="81" customFormat="1" ht="23.25" customHeight="1">
      <c r="A12" s="146"/>
      <c r="B12" s="150"/>
      <c r="C12" s="151"/>
      <c r="D12" s="151"/>
      <c r="E12" s="151"/>
      <c r="F12" s="83"/>
      <c r="G12" s="74"/>
      <c r="H12" s="74"/>
      <c r="I12" s="74"/>
      <c r="J12" s="74"/>
      <c r="K12" s="78"/>
      <c r="L12" s="74"/>
      <c r="M12" s="74"/>
      <c r="N12" s="74"/>
      <c r="O12" s="74"/>
      <c r="P12" s="79"/>
      <c r="Q12" s="110"/>
      <c r="R12" s="110"/>
      <c r="S12" s="110"/>
    </row>
    <row r="13" spans="1:19" s="81" customFormat="1" ht="23.25" customHeight="1">
      <c r="A13" s="146"/>
      <c r="B13" s="150"/>
      <c r="C13" s="151"/>
      <c r="D13" s="151"/>
      <c r="E13" s="151"/>
      <c r="F13" s="83"/>
      <c r="G13" s="74"/>
      <c r="H13" s="74"/>
      <c r="I13" s="74"/>
      <c r="J13" s="74"/>
      <c r="K13" s="78"/>
      <c r="L13" s="74"/>
      <c r="M13" s="74"/>
      <c r="N13" s="74"/>
      <c r="O13" s="74"/>
      <c r="P13" s="79"/>
      <c r="Q13" s="110"/>
      <c r="R13" s="110"/>
      <c r="S13" s="110"/>
    </row>
    <row r="14" spans="1:19" s="81" customFormat="1" ht="23.25" customHeight="1">
      <c r="A14" s="147"/>
      <c r="B14" s="150"/>
      <c r="C14" s="151"/>
      <c r="D14" s="151"/>
      <c r="E14" s="148"/>
      <c r="F14" s="83"/>
      <c r="G14" s="74"/>
      <c r="H14" s="74"/>
      <c r="I14" s="74"/>
      <c r="J14" s="74"/>
      <c r="K14" s="78"/>
      <c r="L14" s="74"/>
      <c r="M14" s="74"/>
      <c r="N14" s="74"/>
      <c r="O14" s="74"/>
      <c r="P14" s="79"/>
      <c r="Q14" s="99"/>
      <c r="R14" s="110"/>
      <c r="S14" s="110"/>
    </row>
    <row r="15" spans="1:19" s="84" customFormat="1" ht="23.25" customHeight="1">
      <c r="A15" s="147"/>
      <c r="B15" s="150"/>
      <c r="C15" s="151"/>
      <c r="D15" s="151"/>
      <c r="E15" s="151"/>
      <c r="F15" s="83"/>
      <c r="G15" s="74"/>
      <c r="H15" s="74"/>
      <c r="I15" s="74"/>
      <c r="J15" s="74"/>
      <c r="K15" s="78"/>
      <c r="L15" s="74"/>
      <c r="M15" s="74"/>
      <c r="N15" s="74"/>
      <c r="O15" s="74"/>
      <c r="P15" s="79"/>
      <c r="Q15" s="97"/>
      <c r="R15" s="111"/>
      <c r="S15" s="111"/>
    </row>
    <row r="16" spans="1:19" s="84" customFormat="1" ht="23.25" customHeight="1">
      <c r="A16" s="147"/>
      <c r="B16" s="150"/>
      <c r="C16" s="151"/>
      <c r="D16" s="151"/>
      <c r="E16" s="151"/>
      <c r="F16" s="127"/>
      <c r="G16" s="74"/>
      <c r="H16" s="74"/>
      <c r="I16" s="74"/>
      <c r="J16" s="74"/>
      <c r="K16" s="78"/>
      <c r="L16" s="74"/>
      <c r="M16" s="74"/>
      <c r="N16" s="74"/>
      <c r="O16" s="74"/>
      <c r="P16" s="79"/>
      <c r="Q16" s="97"/>
      <c r="R16" s="111"/>
      <c r="S16" s="111"/>
    </row>
    <row r="17" spans="1:19" s="89" customFormat="1" ht="23.25" customHeight="1">
      <c r="A17" s="147"/>
      <c r="B17" s="150"/>
      <c r="C17" s="151"/>
      <c r="D17" s="151"/>
      <c r="E17" s="151"/>
      <c r="F17" s="86"/>
      <c r="G17" s="87"/>
      <c r="H17" s="87"/>
      <c r="I17" s="87"/>
      <c r="J17" s="87"/>
      <c r="K17" s="78"/>
      <c r="L17" s="87"/>
      <c r="M17" s="87"/>
      <c r="N17" s="87"/>
      <c r="O17" s="87"/>
      <c r="P17" s="79"/>
      <c r="Q17" s="99"/>
      <c r="R17" s="112"/>
      <c r="S17" s="112"/>
    </row>
    <row r="18" spans="1:19" s="89" customFormat="1" ht="23.25" customHeight="1">
      <c r="A18" s="147"/>
      <c r="B18" s="150"/>
      <c r="C18" s="151"/>
      <c r="D18" s="151"/>
      <c r="E18" s="151"/>
      <c r="F18" s="86"/>
      <c r="G18" s="87"/>
      <c r="H18" s="87"/>
      <c r="I18" s="87"/>
      <c r="J18" s="87"/>
      <c r="K18" s="78"/>
      <c r="L18" s="87"/>
      <c r="M18" s="87"/>
      <c r="N18" s="87"/>
      <c r="O18" s="87"/>
      <c r="P18" s="88"/>
      <c r="Q18" s="99"/>
      <c r="R18" s="112"/>
      <c r="S18" s="112"/>
    </row>
    <row r="19" spans="1:19" s="84" customFormat="1" ht="23.25" customHeight="1">
      <c r="A19" s="147"/>
      <c r="B19" s="150"/>
      <c r="C19" s="151"/>
      <c r="D19" s="151"/>
      <c r="E19" s="151"/>
      <c r="F19" s="127"/>
      <c r="G19" s="74"/>
      <c r="H19" s="74"/>
      <c r="I19" s="74"/>
      <c r="J19" s="74"/>
      <c r="K19" s="78"/>
      <c r="L19" s="74"/>
      <c r="M19" s="74"/>
      <c r="N19" s="74"/>
      <c r="O19" s="74"/>
      <c r="P19" s="79"/>
      <c r="Q19" s="97"/>
      <c r="R19" s="111"/>
      <c r="S19" s="111"/>
    </row>
    <row r="20" spans="1:19" s="84" customFormat="1" ht="23.25" customHeight="1">
      <c r="A20" s="147"/>
      <c r="B20" s="150"/>
      <c r="C20" s="151"/>
      <c r="D20" s="151"/>
      <c r="E20" s="151"/>
      <c r="F20" s="83"/>
      <c r="G20" s="74"/>
      <c r="H20" s="74"/>
      <c r="I20" s="74"/>
      <c r="J20" s="74"/>
      <c r="K20" s="78"/>
      <c r="L20" s="74"/>
      <c r="M20" s="74"/>
      <c r="N20" s="74"/>
      <c r="O20" s="74"/>
      <c r="P20" s="79"/>
      <c r="Q20" s="97"/>
      <c r="R20" s="111"/>
      <c r="S20" s="111"/>
    </row>
    <row r="21" spans="1:19" s="84" customFormat="1" ht="23.25" customHeight="1">
      <c r="A21" s="147"/>
      <c r="B21" s="150"/>
      <c r="C21" s="151"/>
      <c r="D21" s="151"/>
      <c r="E21" s="151"/>
      <c r="F21" s="127"/>
      <c r="G21" s="74"/>
      <c r="H21" s="74"/>
      <c r="I21" s="74"/>
      <c r="J21" s="74"/>
      <c r="K21" s="78"/>
      <c r="L21" s="74"/>
      <c r="M21" s="74"/>
      <c r="N21" s="74"/>
      <c r="O21" s="74"/>
      <c r="P21" s="79"/>
      <c r="Q21" s="97"/>
      <c r="R21" s="111"/>
      <c r="S21" s="111"/>
    </row>
    <row r="22" spans="1:19" s="89" customFormat="1" ht="23.25" customHeight="1">
      <c r="A22" s="147"/>
      <c r="B22" s="150"/>
      <c r="C22" s="151"/>
      <c r="D22" s="151"/>
      <c r="E22" s="151"/>
      <c r="F22" s="86"/>
      <c r="G22" s="87"/>
      <c r="H22" s="87"/>
      <c r="I22" s="87"/>
      <c r="J22" s="87"/>
      <c r="K22" s="78"/>
      <c r="L22" s="87"/>
      <c r="M22" s="87"/>
      <c r="N22" s="87"/>
      <c r="O22" s="87"/>
      <c r="P22" s="88"/>
      <c r="Q22" s="99"/>
      <c r="R22" s="112"/>
      <c r="S22" s="112"/>
    </row>
    <row r="23" spans="1:19" s="84" customFormat="1" ht="23.25" customHeight="1">
      <c r="A23" s="147"/>
      <c r="B23" s="150"/>
      <c r="C23" s="151"/>
      <c r="D23" s="151"/>
      <c r="E23" s="151"/>
      <c r="F23" s="127"/>
      <c r="G23" s="74"/>
      <c r="H23" s="74"/>
      <c r="I23" s="74"/>
      <c r="J23" s="74"/>
      <c r="K23" s="78"/>
      <c r="L23" s="74"/>
      <c r="M23" s="74"/>
      <c r="N23" s="74"/>
      <c r="O23" s="74"/>
      <c r="P23" s="79"/>
      <c r="Q23" s="97"/>
      <c r="R23" s="111"/>
      <c r="S23" s="111"/>
    </row>
    <row r="24" spans="1:19" s="89" customFormat="1" ht="23.25" customHeight="1">
      <c r="A24" s="147"/>
      <c r="B24" s="150"/>
      <c r="C24" s="151"/>
      <c r="D24" s="151"/>
      <c r="E24" s="151"/>
      <c r="F24" s="86"/>
      <c r="G24" s="87"/>
      <c r="H24" s="87"/>
      <c r="I24" s="87"/>
      <c r="J24" s="87"/>
      <c r="K24" s="82"/>
      <c r="L24" s="87"/>
      <c r="M24" s="87"/>
      <c r="N24" s="87"/>
      <c r="O24" s="87"/>
      <c r="P24" s="88"/>
      <c r="Q24" s="99"/>
      <c r="R24" s="112"/>
      <c r="S24" s="112"/>
    </row>
    <row r="25" spans="1:19" s="84" customFormat="1" ht="23.25" customHeight="1">
      <c r="A25" s="147"/>
      <c r="B25" s="150"/>
      <c r="C25" s="151"/>
      <c r="D25" s="151"/>
      <c r="E25" s="151"/>
      <c r="F25" s="83"/>
      <c r="G25" s="74"/>
      <c r="H25" s="74"/>
      <c r="I25" s="74"/>
      <c r="J25" s="74"/>
      <c r="K25" s="78"/>
      <c r="L25" s="74"/>
      <c r="M25" s="74"/>
      <c r="N25" s="74"/>
      <c r="O25" s="74"/>
      <c r="P25" s="79"/>
      <c r="Q25" s="97"/>
      <c r="R25" s="111"/>
      <c r="S25" s="111"/>
    </row>
    <row r="26" spans="1:19" s="84" customFormat="1" ht="23.25" customHeight="1">
      <c r="A26" s="147"/>
      <c r="B26" s="150"/>
      <c r="C26" s="151"/>
      <c r="D26" s="151"/>
      <c r="E26" s="151"/>
      <c r="F26" s="127"/>
      <c r="G26" s="74"/>
      <c r="H26" s="74"/>
      <c r="I26" s="74"/>
      <c r="J26" s="74"/>
      <c r="K26" s="78"/>
      <c r="L26" s="74"/>
      <c r="M26" s="74"/>
      <c r="N26" s="74"/>
      <c r="O26" s="74"/>
      <c r="P26" s="79"/>
      <c r="Q26" s="97"/>
      <c r="R26" s="111"/>
      <c r="S26" s="111"/>
    </row>
    <row r="27" spans="1:19" s="89" customFormat="1" ht="23.25" customHeight="1">
      <c r="A27" s="147"/>
      <c r="B27" s="150"/>
      <c r="C27" s="151"/>
      <c r="D27" s="151"/>
      <c r="E27" s="151"/>
      <c r="F27" s="86"/>
      <c r="G27" s="87"/>
      <c r="H27" s="87"/>
      <c r="I27" s="87"/>
      <c r="J27" s="87"/>
      <c r="K27" s="82"/>
      <c r="L27" s="87"/>
      <c r="M27" s="87"/>
      <c r="N27" s="87"/>
      <c r="O27" s="87"/>
      <c r="P27" s="88"/>
      <c r="Q27" s="99"/>
      <c r="R27" s="112"/>
      <c r="S27" s="112"/>
    </row>
    <row r="28" spans="1:19" s="89" customFormat="1" ht="23.25" customHeight="1">
      <c r="A28" s="147"/>
      <c r="B28" s="150"/>
      <c r="C28" s="151"/>
      <c r="D28" s="151"/>
      <c r="E28" s="151"/>
      <c r="F28" s="86"/>
      <c r="G28" s="87"/>
      <c r="H28" s="87"/>
      <c r="I28" s="87"/>
      <c r="J28" s="87"/>
      <c r="K28" s="82"/>
      <c r="L28" s="87"/>
      <c r="M28" s="87"/>
      <c r="N28" s="87"/>
      <c r="O28" s="87"/>
      <c r="P28" s="88"/>
      <c r="Q28" s="99"/>
      <c r="R28" s="112"/>
      <c r="S28" s="112"/>
    </row>
    <row r="29" spans="1:19" s="90" customFormat="1" ht="23.25" customHeight="1">
      <c r="A29" s="152"/>
      <c r="B29" s="151"/>
      <c r="C29" s="151"/>
      <c r="D29" s="151"/>
      <c r="E29" s="151"/>
      <c r="F29" s="127"/>
      <c r="G29" s="74"/>
      <c r="H29" s="74"/>
      <c r="I29" s="74"/>
      <c r="J29" s="74"/>
      <c r="K29" s="78"/>
      <c r="L29" s="74"/>
      <c r="M29" s="74"/>
      <c r="N29" s="74"/>
      <c r="O29" s="74"/>
      <c r="P29" s="79"/>
      <c r="Q29" s="105"/>
      <c r="R29" s="105"/>
      <c r="S29" s="105"/>
    </row>
    <row r="30" spans="1:19" s="90" customFormat="1" ht="23.25" customHeight="1">
      <c r="A30" s="152"/>
      <c r="B30" s="151"/>
      <c r="C30" s="151"/>
      <c r="D30" s="151"/>
      <c r="E30" s="151"/>
      <c r="F30" s="127"/>
      <c r="G30" s="74"/>
      <c r="H30" s="74"/>
      <c r="I30" s="74"/>
      <c r="J30" s="74"/>
      <c r="K30" s="78"/>
      <c r="L30" s="74"/>
      <c r="M30" s="74"/>
      <c r="N30" s="74"/>
      <c r="O30" s="74"/>
      <c r="P30" s="79"/>
      <c r="Q30" s="105"/>
      <c r="R30" s="105"/>
      <c r="S30" s="105"/>
    </row>
    <row r="31" spans="1:19" s="90" customFormat="1" ht="23.25" customHeight="1">
      <c r="A31" s="152"/>
      <c r="B31" s="151"/>
      <c r="C31" s="151"/>
      <c r="D31" s="151"/>
      <c r="E31" s="151"/>
      <c r="F31" s="83"/>
      <c r="G31" s="74"/>
      <c r="H31" s="74"/>
      <c r="I31" s="74"/>
      <c r="J31" s="74"/>
      <c r="K31" s="78"/>
      <c r="L31" s="74"/>
      <c r="M31" s="74"/>
      <c r="N31" s="74"/>
      <c r="O31" s="74"/>
      <c r="P31" s="79"/>
      <c r="Q31" s="105"/>
      <c r="R31" s="105"/>
      <c r="S31" s="105"/>
    </row>
    <row r="32" spans="1:19" s="90" customFormat="1" ht="23.25" customHeight="1">
      <c r="A32" s="152"/>
      <c r="B32" s="151"/>
      <c r="C32" s="151"/>
      <c r="D32" s="151"/>
      <c r="E32" s="151"/>
      <c r="F32" s="127"/>
      <c r="G32" s="74"/>
      <c r="H32" s="74"/>
      <c r="I32" s="74"/>
      <c r="J32" s="74"/>
      <c r="K32" s="78"/>
      <c r="L32" s="74"/>
      <c r="M32" s="74"/>
      <c r="N32" s="74"/>
      <c r="O32" s="74"/>
      <c r="P32" s="79"/>
      <c r="Q32" s="105"/>
      <c r="R32" s="105"/>
      <c r="S32" s="105"/>
    </row>
    <row r="33" spans="1:17" s="95" customFormat="1" ht="24" customHeight="1" thickBot="1">
      <c r="A33" s="153"/>
      <c r="B33" s="154"/>
      <c r="C33" s="154"/>
      <c r="D33" s="155"/>
      <c r="E33" s="154"/>
      <c r="F33" s="91"/>
      <c r="G33" s="92"/>
      <c r="H33" s="92"/>
      <c r="I33" s="92"/>
      <c r="J33" s="92"/>
      <c r="K33" s="93"/>
      <c r="L33" s="92"/>
      <c r="M33" s="92"/>
      <c r="N33" s="92"/>
      <c r="O33" s="92"/>
      <c r="P33" s="94"/>
      <c r="Q33" s="99"/>
    </row>
    <row r="34" spans="1:16" s="105" customFormat="1" ht="23.25" customHeight="1">
      <c r="A34" s="156"/>
      <c r="B34" s="157"/>
      <c r="C34" s="157"/>
      <c r="D34" s="157"/>
      <c r="E34" s="157"/>
      <c r="F34" s="100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s="105" customFormat="1" ht="23.25" customHeight="1">
      <c r="A35" s="156"/>
      <c r="B35" s="157"/>
      <c r="C35" s="157"/>
      <c r="D35" s="157"/>
      <c r="E35" s="157"/>
      <c r="F35" s="128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s="95" customFormat="1" ht="20.25" customHeight="1">
      <c r="A36" s="156"/>
      <c r="B36" s="157"/>
      <c r="C36" s="157"/>
      <c r="D36" s="157"/>
      <c r="E36" s="157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s="95" customFormat="1" ht="20.25" customHeight="1">
      <c r="A37" s="156"/>
      <c r="B37" s="157"/>
      <c r="C37" s="157"/>
      <c r="D37" s="157"/>
      <c r="E37" s="157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s="105" customFormat="1" ht="20.25" customHeight="1">
      <c r="A38" s="156"/>
      <c r="B38" s="157"/>
      <c r="C38" s="157"/>
      <c r="D38" s="157"/>
      <c r="E38" s="157"/>
      <c r="F38" s="128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s="105" customFormat="1" ht="20.25" customHeight="1">
      <c r="A39" s="156"/>
      <c r="B39" s="157"/>
      <c r="C39" s="157"/>
      <c r="D39" s="157"/>
      <c r="E39" s="157"/>
      <c r="F39" s="100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s="105" customFormat="1" ht="20.25" customHeight="1">
      <c r="A40" s="156"/>
      <c r="B40" s="157"/>
      <c r="C40" s="157"/>
      <c r="D40" s="157"/>
      <c r="E40" s="157"/>
      <c r="F40" s="128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95" customFormat="1" ht="36" customHeight="1">
      <c r="A41" s="156"/>
      <c r="B41" s="157"/>
      <c r="C41" s="157"/>
      <c r="D41" s="157"/>
      <c r="E41" s="157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s="95" customFormat="1" ht="20.25" customHeight="1">
      <c r="A42" s="156"/>
      <c r="B42" s="157"/>
      <c r="C42" s="157"/>
      <c r="D42" s="157"/>
      <c r="E42" s="157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s="95" customFormat="1" ht="20.25" customHeight="1">
      <c r="A43" s="156"/>
      <c r="B43" s="157"/>
      <c r="C43" s="157"/>
      <c r="D43" s="157"/>
      <c r="E43" s="157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s="95" customFormat="1" ht="20.25" customHeight="1">
      <c r="A44" s="156"/>
      <c r="B44" s="157"/>
      <c r="C44" s="157"/>
      <c r="D44" s="157"/>
      <c r="E44" s="157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s="95" customFormat="1" ht="20.25" customHeight="1">
      <c r="A45" s="156"/>
      <c r="B45" s="157"/>
      <c r="C45" s="157"/>
      <c r="D45" s="157"/>
      <c r="E45" s="157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7" s="95" customFormat="1" ht="35.25" customHeight="1">
      <c r="A46" s="156"/>
      <c r="B46" s="157"/>
      <c r="C46" s="157"/>
      <c r="D46" s="157"/>
      <c r="E46" s="157"/>
      <c r="F46" s="98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6" s="95" customFormat="1" ht="20.25" customHeight="1">
      <c r="A47" s="156"/>
      <c r="B47" s="157"/>
      <c r="C47" s="157"/>
      <c r="D47" s="157"/>
      <c r="E47" s="157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s="95" customFormat="1" ht="20.25" customHeight="1">
      <c r="A48" s="156"/>
      <c r="B48" s="157"/>
      <c r="C48" s="157"/>
      <c r="D48" s="157"/>
      <c r="E48" s="157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1:16" s="105" customFormat="1" ht="20.25" customHeight="1">
      <c r="A49" s="156"/>
      <c r="B49" s="157"/>
      <c r="C49" s="157"/>
      <c r="D49" s="157"/>
      <c r="E49" s="157"/>
      <c r="F49" s="100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7" s="105" customFormat="1" ht="20.25" customHeight="1">
      <c r="A50" s="156"/>
      <c r="B50" s="157"/>
      <c r="C50" s="157"/>
      <c r="D50" s="157"/>
      <c r="E50" s="157"/>
      <c r="F50" s="128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6" s="95" customFormat="1" ht="20.25" customHeight="1">
      <c r="A51" s="156"/>
      <c r="B51" s="157"/>
      <c r="C51" s="157"/>
      <c r="D51" s="157"/>
      <c r="E51" s="157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s="95" customFormat="1" ht="22.5" customHeight="1">
      <c r="A52" s="156"/>
      <c r="B52" s="157"/>
      <c r="C52" s="157"/>
      <c r="D52" s="157"/>
      <c r="E52" s="157"/>
      <c r="F52" s="98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ht="23.25" customHeight="1">
      <c r="A53" s="156"/>
      <c r="B53" s="157"/>
      <c r="C53" s="157"/>
      <c r="D53" s="157"/>
      <c r="E53" s="157"/>
      <c r="F53" s="98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6" ht="22.5" customHeight="1">
      <c r="A54" s="156"/>
      <c r="B54" s="157"/>
      <c r="C54" s="157"/>
      <c r="D54" s="157"/>
      <c r="E54" s="157"/>
      <c r="F54" s="95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6" ht="22.5" customHeight="1">
      <c r="A55" s="156"/>
      <c r="B55" s="156"/>
      <c r="C55" s="156"/>
      <c r="D55" s="156"/>
      <c r="E55" s="156"/>
      <c r="F55" s="129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1:16" ht="22.5" customHeight="1">
      <c r="A56" s="156"/>
      <c r="B56" s="156"/>
      <c r="C56" s="156"/>
      <c r="D56" s="156"/>
      <c r="E56" s="156"/>
      <c r="F56" s="129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ht="22.5" customHeight="1">
      <c r="A57" s="156"/>
      <c r="B57" s="156"/>
      <c r="C57" s="156"/>
      <c r="D57" s="156"/>
      <c r="E57" s="156"/>
      <c r="F57" s="129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1:16" ht="22.5" customHeight="1">
      <c r="A58" s="156"/>
      <c r="B58" s="156"/>
      <c r="C58" s="156"/>
      <c r="D58" s="156"/>
      <c r="E58" s="156"/>
      <c r="F58" s="129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1:16" ht="22.5" customHeight="1">
      <c r="A59" s="156"/>
      <c r="B59" s="156"/>
      <c r="C59" s="156"/>
      <c r="D59" s="156"/>
      <c r="E59" s="156"/>
      <c r="F59" s="129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1:16" ht="34.5" customHeight="1">
      <c r="A60" s="156"/>
      <c r="B60" s="156"/>
      <c r="C60" s="156"/>
      <c r="D60" s="156"/>
      <c r="E60" s="156"/>
      <c r="F60" s="129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1:16" ht="16.5">
      <c r="A61" s="156"/>
      <c r="B61" s="156"/>
      <c r="C61" s="156"/>
      <c r="D61" s="156"/>
      <c r="E61" s="156"/>
      <c r="F61" s="129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H15" sqref="H15"/>
    </sheetView>
  </sheetViews>
  <sheetFormatPr defaultColWidth="9.00390625" defaultRowHeight="16.5"/>
  <cols>
    <col min="1" max="1" width="2.875" style="152" customWidth="1"/>
    <col min="2" max="2" width="2.75390625" style="152" customWidth="1"/>
    <col min="3" max="5" width="2.625" style="152" customWidth="1"/>
    <col min="6" max="6" width="20.625" style="104" customWidth="1"/>
    <col min="7" max="7" width="15.125" style="69" customWidth="1"/>
    <col min="8" max="8" width="15.00390625" style="69" customWidth="1"/>
    <col min="9" max="10" width="13.50390625" style="69" customWidth="1"/>
    <col min="11" max="11" width="14.875" style="69" customWidth="1"/>
    <col min="12" max="12" width="15.00390625" style="69" customWidth="1"/>
    <col min="13" max="13" width="15.50390625" style="69" customWidth="1"/>
    <col min="14" max="14" width="16.125" style="69" customWidth="1"/>
    <col min="15" max="16" width="14.875" style="69" customWidth="1"/>
    <col min="17" max="17" width="9.00390625" style="69" hidden="1" customWidth="1"/>
    <col min="18" max="16384" width="9.00390625" style="69" customWidth="1"/>
  </cols>
  <sheetData>
    <row r="1" spans="1:11" s="2" customFormat="1" ht="15.75" customHeight="1">
      <c r="A1" s="113"/>
      <c r="B1" s="1"/>
      <c r="C1" s="1"/>
      <c r="D1" s="1"/>
      <c r="E1" s="1"/>
      <c r="F1" s="1"/>
      <c r="G1" s="1"/>
      <c r="H1" s="1"/>
      <c r="I1" s="1"/>
      <c r="J1" s="28" t="s">
        <v>35</v>
      </c>
      <c r="K1" s="3" t="s">
        <v>36</v>
      </c>
    </row>
    <row r="2" spans="1:11" s="5" customFormat="1" ht="25.5" customHeight="1">
      <c r="A2" s="113"/>
      <c r="B2" s="4"/>
      <c r="C2" s="4"/>
      <c r="D2" s="4"/>
      <c r="E2" s="4"/>
      <c r="F2" s="4"/>
      <c r="H2" s="266" t="s">
        <v>62</v>
      </c>
      <c r="I2" s="267"/>
      <c r="J2" s="267"/>
      <c r="K2" s="7" t="s">
        <v>80</v>
      </c>
    </row>
    <row r="3" spans="1:11" s="62" customFormat="1" ht="25.5" customHeight="1">
      <c r="A3" s="123"/>
      <c r="B3" s="59"/>
      <c r="C3" s="59"/>
      <c r="D3" s="59"/>
      <c r="E3" s="59"/>
      <c r="F3" s="59"/>
      <c r="G3" s="59"/>
      <c r="H3" s="63"/>
      <c r="J3" s="60" t="s">
        <v>33</v>
      </c>
      <c r="K3" s="61" t="s">
        <v>34</v>
      </c>
    </row>
    <row r="4" spans="1:16" s="64" customFormat="1" ht="16.5" customHeight="1" thickBot="1">
      <c r="A4" s="276" t="s">
        <v>54</v>
      </c>
      <c r="B4" s="276"/>
      <c r="C4" s="276"/>
      <c r="D4" s="276"/>
      <c r="E4" s="276"/>
      <c r="G4" s="65"/>
      <c r="J4" s="66" t="s">
        <v>15</v>
      </c>
      <c r="K4" s="67" t="s">
        <v>73</v>
      </c>
      <c r="P4" s="68" t="s">
        <v>0</v>
      </c>
    </row>
    <row r="5" spans="1:16" ht="24" customHeight="1">
      <c r="A5" s="274" t="s">
        <v>11</v>
      </c>
      <c r="B5" s="270" t="s">
        <v>48</v>
      </c>
      <c r="C5" s="271"/>
      <c r="D5" s="271"/>
      <c r="E5" s="271"/>
      <c r="F5" s="256"/>
      <c r="G5" s="268" t="s">
        <v>1</v>
      </c>
      <c r="H5" s="272"/>
      <c r="I5" s="268" t="s">
        <v>16</v>
      </c>
      <c r="J5" s="272"/>
      <c r="K5" s="269" t="s">
        <v>2</v>
      </c>
      <c r="L5" s="272"/>
      <c r="M5" s="268" t="s">
        <v>3</v>
      </c>
      <c r="N5" s="272"/>
      <c r="O5" s="268" t="s">
        <v>4</v>
      </c>
      <c r="P5" s="269"/>
    </row>
    <row r="6" spans="1:16" ht="24" customHeight="1">
      <c r="A6" s="275"/>
      <c r="B6" s="139" t="s">
        <v>5</v>
      </c>
      <c r="C6" s="139" t="s">
        <v>6</v>
      </c>
      <c r="D6" s="139" t="s">
        <v>7</v>
      </c>
      <c r="E6" s="139" t="s">
        <v>8</v>
      </c>
      <c r="F6" s="29" t="s">
        <v>47</v>
      </c>
      <c r="G6" s="70" t="s">
        <v>17</v>
      </c>
      <c r="H6" s="70" t="s">
        <v>18</v>
      </c>
      <c r="I6" s="70" t="s">
        <v>17</v>
      </c>
      <c r="J6" s="71" t="s">
        <v>18</v>
      </c>
      <c r="K6" s="72" t="s">
        <v>17</v>
      </c>
      <c r="L6" s="70" t="s">
        <v>18</v>
      </c>
      <c r="M6" s="70" t="s">
        <v>17</v>
      </c>
      <c r="N6" s="70" t="s">
        <v>18</v>
      </c>
      <c r="O6" s="70" t="s">
        <v>17</v>
      </c>
      <c r="P6" s="73" t="s">
        <v>18</v>
      </c>
    </row>
    <row r="7" spans="1:17" s="76" customFormat="1" ht="23.25" customHeight="1">
      <c r="A7" s="143">
        <v>97</v>
      </c>
      <c r="B7" s="144"/>
      <c r="C7" s="145"/>
      <c r="D7" s="145"/>
      <c r="E7" s="145"/>
      <c r="F7" s="125" t="s">
        <v>46</v>
      </c>
      <c r="G7" s="184">
        <f>G8+G10+G9</f>
        <v>2887769541</v>
      </c>
      <c r="H7" s="184">
        <f aca="true" t="shared" si="0" ref="H7:P7">H8+H10+H9</f>
        <v>7395119495</v>
      </c>
      <c r="I7" s="184">
        <f t="shared" si="0"/>
        <v>47064000</v>
      </c>
      <c r="J7" s="185">
        <f t="shared" si="0"/>
        <v>666585580</v>
      </c>
      <c r="K7" s="186">
        <f t="shared" si="0"/>
        <v>2377980439</v>
      </c>
      <c r="L7" s="184">
        <f t="shared" si="0"/>
        <v>4494704233</v>
      </c>
      <c r="M7" s="187">
        <f t="shared" si="0"/>
        <v>1091077383</v>
      </c>
      <c r="N7" s="187">
        <f t="shared" si="0"/>
        <v>-1091077383</v>
      </c>
      <c r="O7" s="184">
        <f t="shared" si="0"/>
        <v>1553802485</v>
      </c>
      <c r="P7" s="188">
        <f t="shared" si="0"/>
        <v>1142752299</v>
      </c>
      <c r="Q7" s="75">
        <f>Q8+Q12+Q18+Q22+Q26</f>
        <v>10</v>
      </c>
    </row>
    <row r="8" spans="1:16" s="80" customFormat="1" ht="23.25" customHeight="1">
      <c r="A8" s="146" t="s">
        <v>40</v>
      </c>
      <c r="B8" s="147">
        <v>1</v>
      </c>
      <c r="C8" s="148"/>
      <c r="D8" s="148"/>
      <c r="E8" s="148"/>
      <c r="F8" s="126" t="s">
        <v>41</v>
      </c>
      <c r="G8" s="184">
        <f>'歲出明細'!G14</f>
        <v>0</v>
      </c>
      <c r="H8" s="184">
        <f>'歲出明細'!H14</f>
        <v>288605203</v>
      </c>
      <c r="I8" s="184">
        <f>'歲出明細'!I14</f>
        <v>0</v>
      </c>
      <c r="J8" s="184">
        <f>'歲出明細'!J14</f>
        <v>22977416</v>
      </c>
      <c r="K8" s="189">
        <f>'歲出明細'!K14</f>
        <v>0</v>
      </c>
      <c r="L8" s="184">
        <f>'歲出明細'!L14</f>
        <v>232469233</v>
      </c>
      <c r="M8" s="187">
        <f>'歲出明細'!M14</f>
        <v>0</v>
      </c>
      <c r="N8" s="187">
        <f>'歲出明細'!N14</f>
        <v>0</v>
      </c>
      <c r="O8" s="184">
        <f aca="true" t="shared" si="1" ref="O8:P10">G8-I8-K8+M8</f>
        <v>0</v>
      </c>
      <c r="P8" s="190">
        <f t="shared" si="1"/>
        <v>33158554</v>
      </c>
    </row>
    <row r="9" spans="1:16" s="80" customFormat="1" ht="23.25" customHeight="1">
      <c r="A9" s="146">
        <v>99</v>
      </c>
      <c r="B9" s="147">
        <v>2</v>
      </c>
      <c r="C9" s="148"/>
      <c r="D9" s="148"/>
      <c r="E9" s="148"/>
      <c r="F9" s="126" t="s">
        <v>42</v>
      </c>
      <c r="G9" s="184">
        <f>'歲出明細'!G24</f>
        <v>2551579313</v>
      </c>
      <c r="H9" s="184">
        <f>'歲出明細'!H24</f>
        <v>6373163819</v>
      </c>
      <c r="I9" s="184">
        <f>'歲出明細'!I24</f>
        <v>37195989</v>
      </c>
      <c r="J9" s="184">
        <f>'歲出明細'!J24</f>
        <v>578198895</v>
      </c>
      <c r="K9" s="189">
        <f>'歲出明細'!K24</f>
        <v>2051658222</v>
      </c>
      <c r="L9" s="184">
        <f>'歲出明細'!L24</f>
        <v>3594293796</v>
      </c>
      <c r="M9" s="187">
        <f>'歲出明細'!M24</f>
        <v>1091077383</v>
      </c>
      <c r="N9" s="187">
        <f>'歲出明細'!N24</f>
        <v>-1091077383</v>
      </c>
      <c r="O9" s="184">
        <f t="shared" si="1"/>
        <v>1553802485</v>
      </c>
      <c r="P9" s="190">
        <f t="shared" si="1"/>
        <v>1109593745</v>
      </c>
    </row>
    <row r="10" spans="1:16" s="80" customFormat="1" ht="23.25" customHeight="1">
      <c r="A10" s="146"/>
      <c r="B10" s="150">
        <v>3</v>
      </c>
      <c r="C10" s="151"/>
      <c r="D10" s="151"/>
      <c r="E10" s="151"/>
      <c r="F10" s="126" t="s">
        <v>61</v>
      </c>
      <c r="G10" s="184">
        <f>'歲出明細'!G40</f>
        <v>336190228</v>
      </c>
      <c r="H10" s="184">
        <f>'歲出明細'!H40</f>
        <v>733350473</v>
      </c>
      <c r="I10" s="184">
        <f>'歲出明細'!I40</f>
        <v>9868011</v>
      </c>
      <c r="J10" s="184">
        <f>'歲出明細'!J40</f>
        <v>65409269</v>
      </c>
      <c r="K10" s="189">
        <f>'歲出明細'!K40</f>
        <v>326322217</v>
      </c>
      <c r="L10" s="184">
        <f>'歲出明細'!L40</f>
        <v>667941204</v>
      </c>
      <c r="M10" s="187">
        <f>'歲出明細'!M40</f>
        <v>0</v>
      </c>
      <c r="N10" s="187">
        <f>'歲出明細'!N40</f>
        <v>0</v>
      </c>
      <c r="O10" s="184">
        <f t="shared" si="1"/>
        <v>0</v>
      </c>
      <c r="P10" s="190">
        <f t="shared" si="1"/>
        <v>0</v>
      </c>
    </row>
    <row r="11" spans="1:16" s="81" customFormat="1" ht="23.25" customHeight="1">
      <c r="A11" s="146"/>
      <c r="B11" s="150"/>
      <c r="C11" s="151"/>
      <c r="D11" s="151"/>
      <c r="E11" s="151"/>
      <c r="F11" s="77"/>
      <c r="G11" s="74"/>
      <c r="H11" s="74"/>
      <c r="I11" s="74"/>
      <c r="J11" s="74"/>
      <c r="K11" s="78"/>
      <c r="L11" s="74"/>
      <c r="M11" s="74"/>
      <c r="N11" s="74"/>
      <c r="O11" s="74"/>
      <c r="P11" s="79"/>
    </row>
    <row r="12" spans="1:17" s="81" customFormat="1" ht="23.25" customHeight="1">
      <c r="A12" s="147"/>
      <c r="B12" s="150"/>
      <c r="C12" s="151"/>
      <c r="D12" s="151"/>
      <c r="E12" s="148"/>
      <c r="F12" s="77"/>
      <c r="G12" s="74"/>
      <c r="H12" s="74"/>
      <c r="I12" s="74"/>
      <c r="J12" s="74"/>
      <c r="K12" s="78"/>
      <c r="L12" s="74"/>
      <c r="M12" s="74"/>
      <c r="N12" s="74"/>
      <c r="O12" s="74"/>
      <c r="P12" s="79"/>
      <c r="Q12" s="82"/>
    </row>
    <row r="13" spans="1:17" s="84" customFormat="1" ht="23.25" customHeight="1">
      <c r="A13" s="147"/>
      <c r="B13" s="150"/>
      <c r="C13" s="151"/>
      <c r="D13" s="151"/>
      <c r="E13" s="151"/>
      <c r="F13" s="83"/>
      <c r="G13" s="74"/>
      <c r="H13" s="74"/>
      <c r="I13" s="74"/>
      <c r="J13" s="74"/>
      <c r="K13" s="78"/>
      <c r="L13" s="74"/>
      <c r="M13" s="74"/>
      <c r="N13" s="74"/>
      <c r="O13" s="74"/>
      <c r="P13" s="79"/>
      <c r="Q13" s="78"/>
    </row>
    <row r="14" spans="1:17" s="84" customFormat="1" ht="23.25" customHeight="1">
      <c r="A14" s="147"/>
      <c r="B14" s="150"/>
      <c r="C14" s="151"/>
      <c r="D14" s="151"/>
      <c r="E14" s="151"/>
      <c r="F14" s="85"/>
      <c r="G14" s="74"/>
      <c r="H14" s="74"/>
      <c r="I14" s="74"/>
      <c r="J14" s="74"/>
      <c r="K14" s="78"/>
      <c r="L14" s="74"/>
      <c r="M14" s="74"/>
      <c r="N14" s="74"/>
      <c r="O14" s="74"/>
      <c r="P14" s="79"/>
      <c r="Q14" s="78">
        <f>Q15</f>
        <v>10</v>
      </c>
    </row>
    <row r="15" spans="1:17" s="89" customFormat="1" ht="23.25" customHeight="1">
      <c r="A15" s="147"/>
      <c r="B15" s="150"/>
      <c r="C15" s="151"/>
      <c r="D15" s="151"/>
      <c r="E15" s="151"/>
      <c r="F15" s="86"/>
      <c r="G15" s="87"/>
      <c r="H15" s="87"/>
      <c r="I15" s="87"/>
      <c r="J15" s="87"/>
      <c r="K15" s="78"/>
      <c r="L15" s="87"/>
      <c r="M15" s="87"/>
      <c r="N15" s="87"/>
      <c r="O15" s="87"/>
      <c r="P15" s="88"/>
      <c r="Q15" s="82">
        <v>10</v>
      </c>
    </row>
    <row r="16" spans="1:17" s="89" customFormat="1" ht="23.25" customHeight="1">
      <c r="A16" s="147"/>
      <c r="B16" s="150"/>
      <c r="C16" s="151"/>
      <c r="D16" s="151"/>
      <c r="E16" s="151"/>
      <c r="F16" s="86"/>
      <c r="G16" s="87"/>
      <c r="H16" s="87"/>
      <c r="I16" s="87"/>
      <c r="J16" s="87"/>
      <c r="K16" s="82"/>
      <c r="L16" s="87"/>
      <c r="M16" s="87"/>
      <c r="N16" s="87"/>
      <c r="O16" s="87"/>
      <c r="P16" s="88"/>
      <c r="Q16" s="82">
        <f>Q17</f>
        <v>10</v>
      </c>
    </row>
    <row r="17" spans="1:17" s="84" customFormat="1" ht="23.25" customHeight="1">
      <c r="A17" s="147"/>
      <c r="B17" s="150"/>
      <c r="C17" s="151"/>
      <c r="D17" s="151"/>
      <c r="E17" s="151"/>
      <c r="F17" s="85"/>
      <c r="G17" s="74"/>
      <c r="H17" s="74"/>
      <c r="I17" s="74"/>
      <c r="J17" s="74"/>
      <c r="K17" s="78"/>
      <c r="L17" s="74"/>
      <c r="M17" s="74"/>
      <c r="N17" s="74"/>
      <c r="O17" s="74"/>
      <c r="P17" s="79"/>
      <c r="Q17" s="78">
        <f>Q18</f>
        <v>10</v>
      </c>
    </row>
    <row r="18" spans="1:17" s="84" customFormat="1" ht="23.25" customHeight="1">
      <c r="A18" s="147"/>
      <c r="B18" s="150"/>
      <c r="C18" s="151"/>
      <c r="D18" s="151"/>
      <c r="E18" s="151"/>
      <c r="F18" s="83"/>
      <c r="G18" s="74"/>
      <c r="H18" s="74"/>
      <c r="I18" s="74"/>
      <c r="J18" s="74"/>
      <c r="K18" s="78"/>
      <c r="L18" s="74"/>
      <c r="M18" s="74"/>
      <c r="N18" s="74"/>
      <c r="O18" s="74"/>
      <c r="P18" s="79"/>
      <c r="Q18" s="78">
        <f>Q19</f>
        <v>10</v>
      </c>
    </row>
    <row r="19" spans="1:17" s="84" customFormat="1" ht="23.25" customHeight="1">
      <c r="A19" s="147"/>
      <c r="B19" s="150"/>
      <c r="C19" s="151"/>
      <c r="D19" s="151"/>
      <c r="E19" s="151"/>
      <c r="F19" s="85"/>
      <c r="G19" s="74"/>
      <c r="H19" s="74"/>
      <c r="I19" s="74"/>
      <c r="J19" s="74"/>
      <c r="K19" s="78"/>
      <c r="L19" s="74"/>
      <c r="M19" s="74"/>
      <c r="N19" s="74"/>
      <c r="O19" s="74"/>
      <c r="P19" s="79"/>
      <c r="Q19" s="78">
        <f>Q20</f>
        <v>10</v>
      </c>
    </row>
    <row r="20" spans="1:17" s="89" customFormat="1" ht="23.25" customHeight="1">
      <c r="A20" s="147"/>
      <c r="B20" s="150"/>
      <c r="C20" s="151"/>
      <c r="D20" s="151"/>
      <c r="E20" s="151"/>
      <c r="F20" s="86"/>
      <c r="G20" s="87"/>
      <c r="H20" s="87"/>
      <c r="I20" s="87"/>
      <c r="J20" s="87"/>
      <c r="K20" s="82"/>
      <c r="L20" s="87"/>
      <c r="M20" s="87"/>
      <c r="N20" s="87"/>
      <c r="O20" s="87"/>
      <c r="P20" s="88"/>
      <c r="Q20" s="82">
        <f>Q21</f>
        <v>10</v>
      </c>
    </row>
    <row r="21" spans="1:17" s="84" customFormat="1" ht="23.25" customHeight="1">
      <c r="A21" s="147"/>
      <c r="B21" s="150"/>
      <c r="C21" s="151"/>
      <c r="D21" s="151"/>
      <c r="E21" s="151"/>
      <c r="F21" s="85"/>
      <c r="G21" s="74"/>
      <c r="H21" s="74"/>
      <c r="I21" s="74"/>
      <c r="J21" s="74"/>
      <c r="K21" s="78"/>
      <c r="L21" s="74"/>
      <c r="M21" s="74"/>
      <c r="N21" s="74"/>
      <c r="O21" s="74"/>
      <c r="P21" s="79"/>
      <c r="Q21" s="78">
        <v>10</v>
      </c>
    </row>
    <row r="22" spans="1:17" s="89" customFormat="1" ht="23.25" customHeight="1">
      <c r="A22" s="147"/>
      <c r="B22" s="150"/>
      <c r="C22" s="151"/>
      <c r="D22" s="151"/>
      <c r="E22" s="151"/>
      <c r="F22" s="86"/>
      <c r="G22" s="87"/>
      <c r="H22" s="87"/>
      <c r="I22" s="87"/>
      <c r="J22" s="87"/>
      <c r="K22" s="82"/>
      <c r="L22" s="87"/>
      <c r="M22" s="87"/>
      <c r="N22" s="87"/>
      <c r="O22" s="87"/>
      <c r="P22" s="88"/>
      <c r="Q22" s="82"/>
    </row>
    <row r="23" spans="1:17" s="89" customFormat="1" ht="23.25" customHeight="1">
      <c r="A23" s="147"/>
      <c r="B23" s="150"/>
      <c r="C23" s="151"/>
      <c r="D23" s="151"/>
      <c r="E23" s="151"/>
      <c r="F23" s="86"/>
      <c r="G23" s="87"/>
      <c r="H23" s="87"/>
      <c r="I23" s="87"/>
      <c r="J23" s="87"/>
      <c r="K23" s="82"/>
      <c r="L23" s="87"/>
      <c r="M23" s="87"/>
      <c r="N23" s="87"/>
      <c r="O23" s="87"/>
      <c r="P23" s="88"/>
      <c r="Q23" s="82"/>
    </row>
    <row r="24" spans="1:17" s="84" customFormat="1" ht="23.25" customHeight="1">
      <c r="A24" s="147"/>
      <c r="B24" s="150"/>
      <c r="C24" s="151"/>
      <c r="D24" s="151"/>
      <c r="E24" s="151"/>
      <c r="F24" s="85"/>
      <c r="G24" s="74"/>
      <c r="H24" s="74"/>
      <c r="I24" s="74"/>
      <c r="J24" s="74"/>
      <c r="K24" s="78"/>
      <c r="L24" s="74"/>
      <c r="M24" s="74"/>
      <c r="N24" s="74"/>
      <c r="O24" s="74"/>
      <c r="P24" s="79"/>
      <c r="Q24" s="78">
        <f>Q25</f>
        <v>0</v>
      </c>
    </row>
    <row r="25" spans="1:17" s="84" customFormat="1" ht="23.25" customHeight="1">
      <c r="A25" s="147"/>
      <c r="B25" s="150"/>
      <c r="C25" s="151"/>
      <c r="D25" s="151"/>
      <c r="E25" s="151"/>
      <c r="F25" s="83"/>
      <c r="G25" s="74"/>
      <c r="H25" s="74"/>
      <c r="I25" s="74"/>
      <c r="J25" s="74"/>
      <c r="K25" s="78"/>
      <c r="L25" s="74"/>
      <c r="M25" s="74"/>
      <c r="N25" s="74"/>
      <c r="O25" s="74"/>
      <c r="P25" s="79"/>
      <c r="Q25" s="78"/>
    </row>
    <row r="26" spans="1:17" s="84" customFormat="1" ht="23.25" customHeight="1">
      <c r="A26" s="147"/>
      <c r="B26" s="150"/>
      <c r="C26" s="151"/>
      <c r="D26" s="151"/>
      <c r="E26" s="151"/>
      <c r="F26" s="85"/>
      <c r="G26" s="74"/>
      <c r="H26" s="74"/>
      <c r="I26" s="74"/>
      <c r="J26" s="74"/>
      <c r="K26" s="78"/>
      <c r="L26" s="74"/>
      <c r="M26" s="74"/>
      <c r="N26" s="74"/>
      <c r="O26" s="74"/>
      <c r="P26" s="79"/>
      <c r="Q26" s="78"/>
    </row>
    <row r="27" spans="1:17" s="89" customFormat="1" ht="23.25" customHeight="1">
      <c r="A27" s="147"/>
      <c r="B27" s="150"/>
      <c r="C27" s="151"/>
      <c r="D27" s="151"/>
      <c r="E27" s="151"/>
      <c r="F27" s="86"/>
      <c r="G27" s="87"/>
      <c r="H27" s="87"/>
      <c r="I27" s="87"/>
      <c r="J27" s="87"/>
      <c r="K27" s="82"/>
      <c r="L27" s="87"/>
      <c r="M27" s="87"/>
      <c r="N27" s="87"/>
      <c r="O27" s="87"/>
      <c r="P27" s="88"/>
      <c r="Q27" s="82"/>
    </row>
    <row r="28" spans="1:17" s="89" customFormat="1" ht="23.25" customHeight="1">
      <c r="A28" s="147"/>
      <c r="B28" s="150"/>
      <c r="C28" s="151"/>
      <c r="D28" s="151"/>
      <c r="E28" s="151"/>
      <c r="F28" s="86"/>
      <c r="G28" s="87"/>
      <c r="H28" s="87"/>
      <c r="I28" s="87"/>
      <c r="J28" s="87"/>
      <c r="K28" s="82"/>
      <c r="L28" s="87"/>
      <c r="M28" s="87"/>
      <c r="N28" s="87"/>
      <c r="O28" s="87"/>
      <c r="P28" s="88"/>
      <c r="Q28" s="82">
        <v>0</v>
      </c>
    </row>
    <row r="29" spans="1:16" s="90" customFormat="1" ht="23.25" customHeight="1">
      <c r="A29" s="152"/>
      <c r="B29" s="151"/>
      <c r="C29" s="151"/>
      <c r="D29" s="151"/>
      <c r="E29" s="151"/>
      <c r="F29" s="85"/>
      <c r="G29" s="74"/>
      <c r="H29" s="74"/>
      <c r="I29" s="74"/>
      <c r="J29" s="74"/>
      <c r="K29" s="78"/>
      <c r="L29" s="74"/>
      <c r="M29" s="74"/>
      <c r="N29" s="74"/>
      <c r="O29" s="74"/>
      <c r="P29" s="79"/>
    </row>
    <row r="30" spans="1:16" s="90" customFormat="1" ht="23.25" customHeight="1">
      <c r="A30" s="152"/>
      <c r="B30" s="151"/>
      <c r="C30" s="151"/>
      <c r="D30" s="151"/>
      <c r="E30" s="151"/>
      <c r="F30" s="85"/>
      <c r="G30" s="74"/>
      <c r="H30" s="74"/>
      <c r="I30" s="74"/>
      <c r="J30" s="74"/>
      <c r="K30" s="78"/>
      <c r="L30" s="74"/>
      <c r="M30" s="74"/>
      <c r="N30" s="74"/>
      <c r="O30" s="74"/>
      <c r="P30" s="79"/>
    </row>
    <row r="31" spans="1:16" s="90" customFormat="1" ht="23.25" customHeight="1">
      <c r="A31" s="152"/>
      <c r="B31" s="151"/>
      <c r="C31" s="151"/>
      <c r="D31" s="151"/>
      <c r="E31" s="151"/>
      <c r="F31" s="83"/>
      <c r="G31" s="74"/>
      <c r="H31" s="74"/>
      <c r="I31" s="74"/>
      <c r="J31" s="74"/>
      <c r="K31" s="78"/>
      <c r="L31" s="74"/>
      <c r="M31" s="74"/>
      <c r="N31" s="74"/>
      <c r="O31" s="74"/>
      <c r="P31" s="79"/>
    </row>
    <row r="32" spans="1:16" s="90" customFormat="1" ht="23.25" customHeight="1">
      <c r="A32" s="152"/>
      <c r="B32" s="151"/>
      <c r="C32" s="151"/>
      <c r="D32" s="151"/>
      <c r="E32" s="151"/>
      <c r="F32" s="85"/>
      <c r="G32" s="74"/>
      <c r="H32" s="74"/>
      <c r="I32" s="74"/>
      <c r="J32" s="74"/>
      <c r="K32" s="78"/>
      <c r="L32" s="74"/>
      <c r="M32" s="74"/>
      <c r="N32" s="74"/>
      <c r="O32" s="74"/>
      <c r="P32" s="79"/>
    </row>
    <row r="33" spans="1:17" s="95" customFormat="1" ht="24" customHeight="1" thickBot="1">
      <c r="A33" s="153"/>
      <c r="B33" s="154"/>
      <c r="C33" s="154"/>
      <c r="D33" s="155"/>
      <c r="E33" s="154"/>
      <c r="F33" s="91"/>
      <c r="G33" s="92"/>
      <c r="H33" s="92"/>
      <c r="I33" s="92"/>
      <c r="J33" s="92"/>
      <c r="K33" s="93"/>
      <c r="L33" s="92"/>
      <c r="M33" s="92"/>
      <c r="N33" s="92"/>
      <c r="O33" s="92"/>
      <c r="P33" s="94"/>
      <c r="Q33" s="82">
        <v>0</v>
      </c>
    </row>
    <row r="34" spans="1:16" s="105" customFormat="1" ht="23.25" customHeight="1">
      <c r="A34" s="156"/>
      <c r="B34" s="157"/>
      <c r="C34" s="157"/>
      <c r="D34" s="157"/>
      <c r="E34" s="157"/>
      <c r="F34" s="100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s="90" customFormat="1" ht="23.25" customHeight="1">
      <c r="A35" s="156"/>
      <c r="B35" s="157"/>
      <c r="C35" s="157"/>
      <c r="D35" s="157"/>
      <c r="E35" s="157"/>
      <c r="F35" s="96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s="64" customFormat="1" ht="20.25" customHeight="1">
      <c r="A36" s="156"/>
      <c r="B36" s="157"/>
      <c r="C36" s="157"/>
      <c r="D36" s="157"/>
      <c r="E36" s="157"/>
      <c r="F36" s="98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s="64" customFormat="1" ht="20.25" customHeight="1">
      <c r="A37" s="156"/>
      <c r="B37" s="157"/>
      <c r="C37" s="157"/>
      <c r="D37" s="157"/>
      <c r="E37" s="157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s="90" customFormat="1" ht="20.25" customHeight="1">
      <c r="A38" s="156"/>
      <c r="B38" s="157"/>
      <c r="C38" s="157"/>
      <c r="D38" s="157"/>
      <c r="E38" s="157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s="90" customFormat="1" ht="20.25" customHeight="1">
      <c r="A39" s="156"/>
      <c r="B39" s="157"/>
      <c r="C39" s="157"/>
      <c r="D39" s="157"/>
      <c r="E39" s="157"/>
      <c r="F39" s="100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s="90" customFormat="1" ht="20.25" customHeight="1">
      <c r="A40" s="156"/>
      <c r="B40" s="157"/>
      <c r="C40" s="157"/>
      <c r="D40" s="157"/>
      <c r="E40" s="157"/>
      <c r="F40" s="96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64" customFormat="1" ht="36" customHeight="1">
      <c r="A41" s="156"/>
      <c r="B41" s="157"/>
      <c r="C41" s="157"/>
      <c r="D41" s="157"/>
      <c r="E41" s="157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s="64" customFormat="1" ht="20.25" customHeight="1">
      <c r="A42" s="156"/>
      <c r="B42" s="157"/>
      <c r="C42" s="157"/>
      <c r="D42" s="157"/>
      <c r="E42" s="157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s="64" customFormat="1" ht="20.25" customHeight="1">
      <c r="A43" s="156"/>
      <c r="B43" s="157"/>
      <c r="C43" s="157"/>
      <c r="D43" s="157"/>
      <c r="E43" s="157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s="64" customFormat="1" ht="20.25" customHeight="1">
      <c r="A44" s="156"/>
      <c r="B44" s="157"/>
      <c r="C44" s="157"/>
      <c r="D44" s="157"/>
      <c r="E44" s="157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s="64" customFormat="1" ht="20.25" customHeight="1">
      <c r="A45" s="156"/>
      <c r="B45" s="157"/>
      <c r="C45" s="157"/>
      <c r="D45" s="157"/>
      <c r="E45" s="157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7" s="64" customFormat="1" ht="35.25" customHeight="1">
      <c r="A46" s="156"/>
      <c r="B46" s="157"/>
      <c r="C46" s="157"/>
      <c r="D46" s="157"/>
      <c r="E46" s="157"/>
      <c r="F46" s="98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82"/>
    </row>
    <row r="47" spans="1:16" s="64" customFormat="1" ht="20.25" customHeight="1">
      <c r="A47" s="156"/>
      <c r="B47" s="157"/>
      <c r="C47" s="157"/>
      <c r="D47" s="157"/>
      <c r="E47" s="157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s="64" customFormat="1" ht="20.25" customHeight="1">
      <c r="A48" s="156"/>
      <c r="B48" s="157"/>
      <c r="C48" s="157"/>
      <c r="D48" s="157"/>
      <c r="E48" s="157"/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1:16" s="90" customFormat="1" ht="20.25" customHeight="1">
      <c r="A49" s="156"/>
      <c r="B49" s="157"/>
      <c r="C49" s="157"/>
      <c r="D49" s="157"/>
      <c r="E49" s="157"/>
      <c r="F49" s="100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7" s="90" customFormat="1" ht="20.25" customHeight="1">
      <c r="A50" s="156"/>
      <c r="B50" s="157"/>
      <c r="C50" s="157"/>
      <c r="D50" s="157"/>
      <c r="E50" s="157"/>
      <c r="F50" s="96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78"/>
    </row>
    <row r="51" spans="1:16" s="64" customFormat="1" ht="20.25" customHeight="1">
      <c r="A51" s="156"/>
      <c r="B51" s="157"/>
      <c r="C51" s="157"/>
      <c r="D51" s="157"/>
      <c r="E51" s="157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s="64" customFormat="1" ht="22.5" customHeight="1">
      <c r="A52" s="156"/>
      <c r="B52" s="157"/>
      <c r="C52" s="157"/>
      <c r="D52" s="157"/>
      <c r="E52" s="157"/>
      <c r="F52" s="98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8" ht="23.25" customHeight="1">
      <c r="A53" s="156"/>
      <c r="B53" s="157"/>
      <c r="C53" s="157"/>
      <c r="D53" s="157"/>
      <c r="E53" s="157"/>
      <c r="F53" s="101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1:18" ht="22.5" customHeight="1">
      <c r="A54" s="156"/>
      <c r="B54" s="157"/>
      <c r="C54" s="157"/>
      <c r="D54" s="157"/>
      <c r="E54" s="157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ht="22.5" customHeight="1">
      <c r="A55" s="156"/>
      <c r="B55" s="156"/>
      <c r="C55" s="156"/>
      <c r="D55" s="156"/>
      <c r="E55" s="156"/>
      <c r="F55" s="103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ht="22.5" customHeight="1">
      <c r="A56" s="156"/>
      <c r="B56" s="156"/>
      <c r="C56" s="156"/>
      <c r="D56" s="156"/>
      <c r="E56" s="156"/>
      <c r="F56" s="103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6" ht="22.5" customHeight="1">
      <c r="A57" s="156"/>
      <c r="B57" s="156"/>
      <c r="C57" s="156"/>
      <c r="D57" s="156"/>
      <c r="E57" s="156"/>
      <c r="F57" s="103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1:16" ht="22.5" customHeight="1">
      <c r="A58" s="156"/>
      <c r="B58" s="156"/>
      <c r="C58" s="156"/>
      <c r="D58" s="156"/>
      <c r="E58" s="156"/>
      <c r="F58" s="103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1:16" ht="22.5" customHeight="1">
      <c r="A59" s="156"/>
      <c r="B59" s="156"/>
      <c r="C59" s="156"/>
      <c r="D59" s="156"/>
      <c r="E59" s="156"/>
      <c r="F59" s="103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1:16" ht="34.5" customHeight="1">
      <c r="A60" s="156"/>
      <c r="B60" s="156"/>
      <c r="C60" s="156"/>
      <c r="D60" s="156"/>
      <c r="E60" s="156"/>
      <c r="F60" s="103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1:16" ht="16.5">
      <c r="A61" s="156"/>
      <c r="B61" s="156"/>
      <c r="C61" s="156"/>
      <c r="D61" s="156"/>
      <c r="E61" s="156"/>
      <c r="F61" s="103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SheetLayoutView="100" workbookViewId="0" topLeftCell="A1">
      <selection activeCell="H15" sqref="H15"/>
    </sheetView>
  </sheetViews>
  <sheetFormatPr defaultColWidth="9.00390625" defaultRowHeight="16.5"/>
  <cols>
    <col min="1" max="1" width="3.25390625" style="141" customWidth="1"/>
    <col min="2" max="5" width="2.375" style="141" customWidth="1"/>
    <col min="6" max="6" width="22.375" style="14" customWidth="1"/>
    <col min="7" max="8" width="14.875" style="0" customWidth="1"/>
    <col min="9" max="9" width="12.875" style="0" customWidth="1"/>
    <col min="10" max="10" width="13.375" style="0" customWidth="1"/>
    <col min="11" max="12" width="14.875" style="0" customWidth="1"/>
    <col min="13" max="13" width="15.375" style="0" customWidth="1"/>
    <col min="14" max="14" width="16.125" style="0" customWidth="1"/>
    <col min="15" max="15" width="15.125" style="0" customWidth="1"/>
    <col min="16" max="16" width="14.875" style="0" customWidth="1"/>
  </cols>
  <sheetData>
    <row r="1" spans="1:11" s="2" customFormat="1" ht="15.75" customHeight="1">
      <c r="A1" s="113"/>
      <c r="B1" s="114"/>
      <c r="C1" s="114"/>
      <c r="D1" s="114"/>
      <c r="E1" s="114"/>
      <c r="F1" s="1"/>
      <c r="G1" s="1"/>
      <c r="H1" s="1"/>
      <c r="I1" s="1"/>
      <c r="J1" s="28" t="s">
        <v>35</v>
      </c>
      <c r="K1" s="3" t="s">
        <v>36</v>
      </c>
    </row>
    <row r="2" spans="1:11" s="5" customFormat="1" ht="25.5" customHeight="1">
      <c r="A2" s="113"/>
      <c r="B2" s="113"/>
      <c r="C2" s="113"/>
      <c r="D2" s="113"/>
      <c r="E2" s="113"/>
      <c r="F2" s="4"/>
      <c r="H2" s="266" t="s">
        <v>62</v>
      </c>
      <c r="I2" s="267"/>
      <c r="J2" s="267"/>
      <c r="K2" s="7" t="s">
        <v>74</v>
      </c>
    </row>
    <row r="3" spans="1:11" s="5" customFormat="1" ht="25.5" customHeight="1">
      <c r="A3" s="113"/>
      <c r="B3" s="113"/>
      <c r="C3" s="113"/>
      <c r="D3" s="113"/>
      <c r="E3" s="113"/>
      <c r="F3" s="4"/>
      <c r="G3" s="4"/>
      <c r="H3" s="8"/>
      <c r="J3" s="6" t="s">
        <v>37</v>
      </c>
      <c r="K3" s="7" t="s">
        <v>38</v>
      </c>
    </row>
    <row r="4" spans="1:16" s="15" customFormat="1" ht="16.5" customHeight="1" thickBot="1">
      <c r="A4" s="273"/>
      <c r="B4" s="273"/>
      <c r="C4" s="273"/>
      <c r="D4" s="273"/>
      <c r="E4" s="273"/>
      <c r="G4" s="16"/>
      <c r="J4" s="26" t="s">
        <v>15</v>
      </c>
      <c r="K4" s="18" t="s">
        <v>73</v>
      </c>
      <c r="P4" s="17" t="s">
        <v>0</v>
      </c>
    </row>
    <row r="5" spans="1:16" ht="24" customHeight="1">
      <c r="A5" s="260" t="s">
        <v>11</v>
      </c>
      <c r="B5" s="280" t="s">
        <v>39</v>
      </c>
      <c r="C5" s="281"/>
      <c r="D5" s="281"/>
      <c r="E5" s="281"/>
      <c r="F5" s="282"/>
      <c r="G5" s="278" t="s">
        <v>1</v>
      </c>
      <c r="H5" s="283"/>
      <c r="I5" s="278" t="s">
        <v>16</v>
      </c>
      <c r="J5" s="283"/>
      <c r="K5" s="279" t="s">
        <v>2</v>
      </c>
      <c r="L5" s="283"/>
      <c r="M5" s="278" t="s">
        <v>3</v>
      </c>
      <c r="N5" s="283"/>
      <c r="O5" s="278" t="s">
        <v>4</v>
      </c>
      <c r="P5" s="279"/>
    </row>
    <row r="6" spans="1:16" ht="24" customHeight="1">
      <c r="A6" s="277"/>
      <c r="B6" s="139" t="s">
        <v>5</v>
      </c>
      <c r="C6" s="139" t="s">
        <v>6</v>
      </c>
      <c r="D6" s="139" t="s">
        <v>7</v>
      </c>
      <c r="E6" s="139" t="s">
        <v>8</v>
      </c>
      <c r="F6" s="29" t="s">
        <v>49</v>
      </c>
      <c r="G6" s="29" t="s">
        <v>17</v>
      </c>
      <c r="H6" s="29" t="s">
        <v>18</v>
      </c>
      <c r="I6" s="29" t="s">
        <v>17</v>
      </c>
      <c r="J6" s="30" t="s">
        <v>18</v>
      </c>
      <c r="K6" s="31" t="s">
        <v>17</v>
      </c>
      <c r="L6" s="29" t="s">
        <v>18</v>
      </c>
      <c r="M6" s="29" t="s">
        <v>17</v>
      </c>
      <c r="N6" s="29" t="s">
        <v>18</v>
      </c>
      <c r="O6" s="29" t="s">
        <v>17</v>
      </c>
      <c r="P6" s="32" t="s">
        <v>18</v>
      </c>
    </row>
    <row r="7" spans="1:16" s="9" customFormat="1" ht="24" customHeight="1">
      <c r="A7" s="161">
        <v>97</v>
      </c>
      <c r="B7" s="162"/>
      <c r="C7" s="163"/>
      <c r="D7" s="163"/>
      <c r="E7" s="163"/>
      <c r="F7" s="125" t="s">
        <v>50</v>
      </c>
      <c r="G7" s="191">
        <f>G11+G21+G37</f>
        <v>2887769541</v>
      </c>
      <c r="H7" s="191">
        <f aca="true" t="shared" si="0" ref="H7:P7">H11+H21+H37</f>
        <v>7395119495</v>
      </c>
      <c r="I7" s="191">
        <f t="shared" si="0"/>
        <v>47064000</v>
      </c>
      <c r="J7" s="192">
        <f t="shared" si="0"/>
        <v>666585580</v>
      </c>
      <c r="K7" s="193">
        <f t="shared" si="0"/>
        <v>2377980439</v>
      </c>
      <c r="L7" s="191">
        <f t="shared" si="0"/>
        <v>4494704233</v>
      </c>
      <c r="M7" s="194">
        <f t="shared" si="0"/>
        <v>1091077383</v>
      </c>
      <c r="N7" s="194">
        <f t="shared" si="0"/>
        <v>-1091077383</v>
      </c>
      <c r="O7" s="191">
        <f t="shared" si="0"/>
        <v>1553802485</v>
      </c>
      <c r="P7" s="195">
        <f t="shared" si="0"/>
        <v>1142752299</v>
      </c>
    </row>
    <row r="8" spans="2:16" s="33" customFormat="1" ht="21" customHeight="1" hidden="1">
      <c r="B8" s="164"/>
      <c r="C8" s="165"/>
      <c r="D8" s="165"/>
      <c r="E8" s="165"/>
      <c r="F8" s="34" t="s">
        <v>19</v>
      </c>
      <c r="G8" s="196">
        <f aca="true" t="shared" si="1" ref="G8:P8">SUM(G9:G10)</f>
        <v>2887769541</v>
      </c>
      <c r="H8" s="196">
        <f t="shared" si="1"/>
        <v>7395119495</v>
      </c>
      <c r="I8" s="237">
        <f t="shared" si="1"/>
        <v>47064000</v>
      </c>
      <c r="J8" s="237">
        <f t="shared" si="1"/>
        <v>666585580</v>
      </c>
      <c r="K8" s="244">
        <f t="shared" si="1"/>
        <v>2377980439</v>
      </c>
      <c r="L8" s="196">
        <f t="shared" si="1"/>
        <v>4494704233</v>
      </c>
      <c r="M8" s="196">
        <f t="shared" si="1"/>
        <v>1091077383</v>
      </c>
      <c r="N8" s="196">
        <f t="shared" si="1"/>
        <v>-1091077383</v>
      </c>
      <c r="O8" s="196">
        <f t="shared" si="1"/>
        <v>1553802485</v>
      </c>
      <c r="P8" s="197">
        <f t="shared" si="1"/>
        <v>1142752299</v>
      </c>
    </row>
    <row r="9" spans="1:16" s="36" customFormat="1" ht="21.75" customHeight="1" hidden="1">
      <c r="A9" s="115"/>
      <c r="B9" s="115"/>
      <c r="C9" s="166"/>
      <c r="D9" s="166"/>
      <c r="E9" s="166"/>
      <c r="F9" s="35" t="s">
        <v>20</v>
      </c>
      <c r="G9" s="198">
        <f>G13+G23+G39</f>
        <v>0</v>
      </c>
      <c r="H9" s="198">
        <f aca="true" t="shared" si="2" ref="H9:N9">H13+H23+H39</f>
        <v>0</v>
      </c>
      <c r="I9" s="238">
        <f t="shared" si="2"/>
        <v>0</v>
      </c>
      <c r="J9" s="238">
        <f t="shared" si="2"/>
        <v>0</v>
      </c>
      <c r="K9" s="238">
        <f t="shared" si="2"/>
        <v>0</v>
      </c>
      <c r="L9" s="198">
        <f t="shared" si="2"/>
        <v>0</v>
      </c>
      <c r="M9" s="198">
        <f t="shared" si="2"/>
        <v>0</v>
      </c>
      <c r="N9" s="198">
        <f t="shared" si="2"/>
        <v>0</v>
      </c>
      <c r="O9" s="198">
        <f>G9-I9-K9+M9</f>
        <v>0</v>
      </c>
      <c r="P9" s="199">
        <f>H9-J9-L9+N9</f>
        <v>0</v>
      </c>
    </row>
    <row r="10" spans="1:16" s="38" customFormat="1" ht="21.75" customHeight="1" hidden="1">
      <c r="A10" s="116"/>
      <c r="B10" s="116"/>
      <c r="C10" s="167"/>
      <c r="D10" s="167"/>
      <c r="E10" s="167"/>
      <c r="F10" s="37" t="s">
        <v>21</v>
      </c>
      <c r="G10" s="200">
        <f>G14+G24+G40</f>
        <v>2887769541</v>
      </c>
      <c r="H10" s="200">
        <f aca="true" t="shared" si="3" ref="H10:N10">H14+H24+H40</f>
        <v>7395119495</v>
      </c>
      <c r="I10" s="239">
        <f t="shared" si="3"/>
        <v>47064000</v>
      </c>
      <c r="J10" s="239">
        <f t="shared" si="3"/>
        <v>666585580</v>
      </c>
      <c r="K10" s="239">
        <f t="shared" si="3"/>
        <v>2377980439</v>
      </c>
      <c r="L10" s="200">
        <f t="shared" si="3"/>
        <v>4494704233</v>
      </c>
      <c r="M10" s="200">
        <f t="shared" si="3"/>
        <v>1091077383</v>
      </c>
      <c r="N10" s="200">
        <f t="shared" si="3"/>
        <v>-1091077383</v>
      </c>
      <c r="O10" s="200">
        <f>G10-I10-K10+M10</f>
        <v>1553802485</v>
      </c>
      <c r="P10" s="201">
        <f>H10-J10-L10+N10</f>
        <v>1142752299</v>
      </c>
    </row>
    <row r="11" spans="1:16" s="54" customFormat="1" ht="23.25" customHeight="1">
      <c r="A11" s="117" t="s">
        <v>40</v>
      </c>
      <c r="B11" s="122">
        <v>1</v>
      </c>
      <c r="C11" s="168"/>
      <c r="D11" s="168"/>
      <c r="E11" s="168"/>
      <c r="F11" s="39" t="s">
        <v>26</v>
      </c>
      <c r="G11" s="202">
        <f aca="true" t="shared" si="4" ref="G11:P11">G15</f>
        <v>0</v>
      </c>
      <c r="H11" s="202">
        <f t="shared" si="4"/>
        <v>288605203</v>
      </c>
      <c r="I11" s="202">
        <f t="shared" si="4"/>
        <v>0</v>
      </c>
      <c r="J11" s="202">
        <f t="shared" si="4"/>
        <v>22977416</v>
      </c>
      <c r="K11" s="203">
        <f t="shared" si="4"/>
        <v>0</v>
      </c>
      <c r="L11" s="202">
        <f t="shared" si="4"/>
        <v>232469233</v>
      </c>
      <c r="M11" s="204">
        <f t="shared" si="4"/>
        <v>0</v>
      </c>
      <c r="N11" s="204">
        <f t="shared" si="4"/>
        <v>0</v>
      </c>
      <c r="O11" s="202">
        <f t="shared" si="4"/>
        <v>0</v>
      </c>
      <c r="P11" s="205">
        <f t="shared" si="4"/>
        <v>33158554</v>
      </c>
    </row>
    <row r="12" spans="1:16" s="42" customFormat="1" ht="21.75" customHeight="1" hidden="1">
      <c r="A12" s="117"/>
      <c r="B12" s="169"/>
      <c r="C12" s="170"/>
      <c r="D12" s="170"/>
      <c r="E12" s="170"/>
      <c r="F12" s="41" t="s">
        <v>32</v>
      </c>
      <c r="G12" s="206">
        <f aca="true" t="shared" si="5" ref="G12:P12">SUM(G13:G14)</f>
        <v>0</v>
      </c>
      <c r="H12" s="206">
        <f t="shared" si="5"/>
        <v>288605203</v>
      </c>
      <c r="I12" s="240">
        <f t="shared" si="5"/>
        <v>0</v>
      </c>
      <c r="J12" s="240">
        <f t="shared" si="5"/>
        <v>22977416</v>
      </c>
      <c r="K12" s="245">
        <f t="shared" si="5"/>
        <v>0</v>
      </c>
      <c r="L12" s="206">
        <f t="shared" si="5"/>
        <v>232469233</v>
      </c>
      <c r="M12" s="206">
        <f t="shared" si="5"/>
        <v>0</v>
      </c>
      <c r="N12" s="206">
        <f t="shared" si="5"/>
        <v>0</v>
      </c>
      <c r="O12" s="206">
        <f t="shared" si="5"/>
        <v>0</v>
      </c>
      <c r="P12" s="208">
        <f t="shared" si="5"/>
        <v>33158554</v>
      </c>
    </row>
    <row r="13" spans="1:16" s="44" customFormat="1" ht="21.75" customHeight="1" hidden="1">
      <c r="A13" s="122"/>
      <c r="B13" s="118"/>
      <c r="C13" s="171"/>
      <c r="D13" s="171"/>
      <c r="E13" s="171"/>
      <c r="F13" s="43" t="s">
        <v>28</v>
      </c>
      <c r="G13" s="209">
        <f>G19</f>
        <v>0</v>
      </c>
      <c r="H13" s="209">
        <f aca="true" t="shared" si="6" ref="H13:N13">H19</f>
        <v>0</v>
      </c>
      <c r="I13" s="241">
        <f t="shared" si="6"/>
        <v>0</v>
      </c>
      <c r="J13" s="241">
        <f t="shared" si="6"/>
        <v>0</v>
      </c>
      <c r="K13" s="246">
        <f t="shared" si="6"/>
        <v>0</v>
      </c>
      <c r="L13" s="209">
        <f t="shared" si="6"/>
        <v>0</v>
      </c>
      <c r="M13" s="209">
        <f t="shared" si="6"/>
        <v>0</v>
      </c>
      <c r="N13" s="209">
        <f t="shared" si="6"/>
        <v>0</v>
      </c>
      <c r="O13" s="209">
        <f>G13-I13-K13+M13</f>
        <v>0</v>
      </c>
      <c r="P13" s="211">
        <f>H13-J13-L13+N13</f>
        <v>0</v>
      </c>
    </row>
    <row r="14" spans="1:16" s="46" customFormat="1" ht="21.75" customHeight="1" hidden="1">
      <c r="A14" s="119"/>
      <c r="B14" s="119"/>
      <c r="C14" s="172"/>
      <c r="D14" s="172"/>
      <c r="E14" s="172"/>
      <c r="F14" s="45" t="s">
        <v>14</v>
      </c>
      <c r="G14" s="212">
        <f>G20</f>
        <v>0</v>
      </c>
      <c r="H14" s="212">
        <f aca="true" t="shared" si="7" ref="H14:N14">H20</f>
        <v>288605203</v>
      </c>
      <c r="I14" s="242">
        <f t="shared" si="7"/>
        <v>0</v>
      </c>
      <c r="J14" s="242">
        <f t="shared" si="7"/>
        <v>22977416</v>
      </c>
      <c r="K14" s="247">
        <f t="shared" si="7"/>
        <v>0</v>
      </c>
      <c r="L14" s="212">
        <f t="shared" si="7"/>
        <v>232469233</v>
      </c>
      <c r="M14" s="212">
        <f t="shared" si="7"/>
        <v>0</v>
      </c>
      <c r="N14" s="212">
        <f t="shared" si="7"/>
        <v>0</v>
      </c>
      <c r="O14" s="212">
        <f>G14-I14-K14+M14</f>
        <v>0</v>
      </c>
      <c r="P14" s="214">
        <f>H14-J14-L14+N14</f>
        <v>33158554</v>
      </c>
    </row>
    <row r="15" spans="1:17" s="27" customFormat="1" ht="23.25" customHeight="1">
      <c r="A15" s="117">
        <v>99</v>
      </c>
      <c r="B15" s="117"/>
      <c r="C15" s="173">
        <v>1</v>
      </c>
      <c r="D15" s="173"/>
      <c r="E15" s="173"/>
      <c r="F15" s="47" t="s">
        <v>27</v>
      </c>
      <c r="G15" s="215">
        <f>G16</f>
        <v>0</v>
      </c>
      <c r="H15" s="215">
        <f aca="true" t="shared" si="8" ref="H15:P15">H16</f>
        <v>288605203</v>
      </c>
      <c r="I15" s="215">
        <f t="shared" si="8"/>
        <v>0</v>
      </c>
      <c r="J15" s="215">
        <f t="shared" si="8"/>
        <v>22977416</v>
      </c>
      <c r="K15" s="216">
        <f t="shared" si="8"/>
        <v>0</v>
      </c>
      <c r="L15" s="215">
        <f t="shared" si="8"/>
        <v>232469233</v>
      </c>
      <c r="M15" s="217">
        <f t="shared" si="8"/>
        <v>0</v>
      </c>
      <c r="N15" s="217">
        <f t="shared" si="8"/>
        <v>0</v>
      </c>
      <c r="O15" s="215">
        <f t="shared" si="8"/>
        <v>0</v>
      </c>
      <c r="P15" s="218">
        <f t="shared" si="8"/>
        <v>33158554</v>
      </c>
      <c r="Q15" s="252" t="s">
        <v>81</v>
      </c>
    </row>
    <row r="16" spans="1:17" s="27" customFormat="1" ht="23.25" customHeight="1">
      <c r="A16" s="117"/>
      <c r="B16" s="117"/>
      <c r="C16" s="173"/>
      <c r="D16" s="173"/>
      <c r="E16" s="173"/>
      <c r="F16" s="142" t="s">
        <v>55</v>
      </c>
      <c r="G16" s="215">
        <f aca="true" t="shared" si="9" ref="G16:P16">G18</f>
        <v>0</v>
      </c>
      <c r="H16" s="215">
        <f t="shared" si="9"/>
        <v>288605203</v>
      </c>
      <c r="I16" s="215">
        <f t="shared" si="9"/>
        <v>0</v>
      </c>
      <c r="J16" s="215">
        <f t="shared" si="9"/>
        <v>22977416</v>
      </c>
      <c r="K16" s="216">
        <f t="shared" si="9"/>
        <v>0</v>
      </c>
      <c r="L16" s="215">
        <f t="shared" si="9"/>
        <v>232469233</v>
      </c>
      <c r="M16" s="217">
        <f t="shared" si="9"/>
        <v>0</v>
      </c>
      <c r="N16" s="217">
        <f t="shared" si="9"/>
        <v>0</v>
      </c>
      <c r="O16" s="215">
        <f t="shared" si="9"/>
        <v>0</v>
      </c>
      <c r="P16" s="218">
        <f t="shared" si="9"/>
        <v>33158554</v>
      </c>
      <c r="Q16" s="252" t="s">
        <v>81</v>
      </c>
    </row>
    <row r="17" spans="1:17" s="53" customFormat="1" ht="23.25" customHeight="1">
      <c r="A17" s="122"/>
      <c r="B17" s="122"/>
      <c r="C17" s="168"/>
      <c r="D17" s="168">
        <v>1</v>
      </c>
      <c r="E17" s="168"/>
      <c r="F17" s="234" t="s">
        <v>57</v>
      </c>
      <c r="G17" s="219">
        <f aca="true" t="shared" si="10" ref="G17:N18">G18+G19</f>
        <v>0</v>
      </c>
      <c r="H17" s="219">
        <f t="shared" si="10"/>
        <v>288605203</v>
      </c>
      <c r="I17" s="219">
        <f t="shared" si="10"/>
        <v>0</v>
      </c>
      <c r="J17" s="219">
        <f t="shared" si="10"/>
        <v>22977416</v>
      </c>
      <c r="K17" s="220">
        <f t="shared" si="10"/>
        <v>0</v>
      </c>
      <c r="L17" s="219">
        <f t="shared" si="10"/>
        <v>232469233</v>
      </c>
      <c r="M17" s="221">
        <f t="shared" si="10"/>
        <v>0</v>
      </c>
      <c r="N17" s="221">
        <f t="shared" si="10"/>
        <v>0</v>
      </c>
      <c r="O17" s="219">
        <f>G17-I17-K17+M17</f>
        <v>0</v>
      </c>
      <c r="P17" s="222">
        <f>H17-J17-L17+N17</f>
        <v>33158554</v>
      </c>
      <c r="Q17" s="252" t="s">
        <v>81</v>
      </c>
    </row>
    <row r="18" spans="1:17" s="53" customFormat="1" ht="23.25" customHeight="1">
      <c r="A18" s="122"/>
      <c r="B18" s="122"/>
      <c r="C18" s="168"/>
      <c r="D18" s="168"/>
      <c r="E18" s="168">
        <v>1</v>
      </c>
      <c r="F18" s="233" t="s">
        <v>56</v>
      </c>
      <c r="G18" s="219">
        <f t="shared" si="10"/>
        <v>0</v>
      </c>
      <c r="H18" s="219">
        <f t="shared" si="10"/>
        <v>288605203</v>
      </c>
      <c r="I18" s="219">
        <f t="shared" si="10"/>
        <v>0</v>
      </c>
      <c r="J18" s="219">
        <f t="shared" si="10"/>
        <v>22977416</v>
      </c>
      <c r="K18" s="220">
        <f t="shared" si="10"/>
        <v>0</v>
      </c>
      <c r="L18" s="219">
        <f t="shared" si="10"/>
        <v>232469233</v>
      </c>
      <c r="M18" s="221">
        <f t="shared" si="10"/>
        <v>0</v>
      </c>
      <c r="N18" s="221">
        <f t="shared" si="10"/>
        <v>0</v>
      </c>
      <c r="O18" s="219">
        <f aca="true" t="shared" si="11" ref="O18:P20">G18-I18-K18+M18</f>
        <v>0</v>
      </c>
      <c r="P18" s="222">
        <f t="shared" si="11"/>
        <v>33158554</v>
      </c>
      <c r="Q18" s="252" t="s">
        <v>81</v>
      </c>
    </row>
    <row r="19" spans="1:16" s="49" customFormat="1" ht="21.75" customHeight="1" hidden="1">
      <c r="A19" s="120"/>
      <c r="B19" s="120"/>
      <c r="C19" s="174"/>
      <c r="D19" s="174"/>
      <c r="E19" s="174"/>
      <c r="F19" s="48" t="s">
        <v>23</v>
      </c>
      <c r="G19" s="223">
        <v>0</v>
      </c>
      <c r="H19" s="223">
        <v>0</v>
      </c>
      <c r="I19" s="243"/>
      <c r="J19" s="243"/>
      <c r="K19" s="248"/>
      <c r="L19" s="223"/>
      <c r="M19" s="223"/>
      <c r="N19" s="223">
        <f>-M19</f>
        <v>0</v>
      </c>
      <c r="O19" s="225">
        <f t="shared" si="11"/>
        <v>0</v>
      </c>
      <c r="P19" s="225">
        <f t="shared" si="11"/>
        <v>0</v>
      </c>
    </row>
    <row r="20" spans="1:16" s="51" customFormat="1" ht="21.75" customHeight="1" hidden="1">
      <c r="A20" s="121"/>
      <c r="B20" s="121"/>
      <c r="C20" s="175"/>
      <c r="D20" s="175"/>
      <c r="E20" s="175"/>
      <c r="F20" s="50" t="s">
        <v>25</v>
      </c>
      <c r="G20" s="226">
        <v>0</v>
      </c>
      <c r="H20" s="226">
        <v>288605203</v>
      </c>
      <c r="I20" s="236"/>
      <c r="J20" s="236">
        <v>22977416</v>
      </c>
      <c r="K20" s="249"/>
      <c r="L20" s="226">
        <v>232469233</v>
      </c>
      <c r="M20" s="226"/>
      <c r="N20" s="226">
        <f>-M20</f>
        <v>0</v>
      </c>
      <c r="O20" s="228">
        <f t="shared" si="11"/>
        <v>0</v>
      </c>
      <c r="P20" s="228">
        <f t="shared" si="11"/>
        <v>33158554</v>
      </c>
    </row>
    <row r="21" spans="1:16" s="54" customFormat="1" ht="23.25" customHeight="1">
      <c r="A21" s="117"/>
      <c r="B21" s="122">
        <v>2</v>
      </c>
      <c r="C21" s="168"/>
      <c r="D21" s="168"/>
      <c r="E21" s="168"/>
      <c r="F21" s="39" t="s">
        <v>29</v>
      </c>
      <c r="G21" s="202">
        <f>G25</f>
        <v>2551579313</v>
      </c>
      <c r="H21" s="202">
        <f aca="true" t="shared" si="12" ref="H21:P21">H25</f>
        <v>6373163819</v>
      </c>
      <c r="I21" s="202">
        <f t="shared" si="12"/>
        <v>37195989</v>
      </c>
      <c r="J21" s="202">
        <f t="shared" si="12"/>
        <v>578198895</v>
      </c>
      <c r="K21" s="203">
        <f t="shared" si="12"/>
        <v>2051658222</v>
      </c>
      <c r="L21" s="202">
        <f t="shared" si="12"/>
        <v>3594293796</v>
      </c>
      <c r="M21" s="204">
        <f t="shared" si="12"/>
        <v>1091077383</v>
      </c>
      <c r="N21" s="204">
        <f t="shared" si="12"/>
        <v>-1091077383</v>
      </c>
      <c r="O21" s="202">
        <f t="shared" si="12"/>
        <v>1553802485</v>
      </c>
      <c r="P21" s="205">
        <f t="shared" si="12"/>
        <v>1109593745</v>
      </c>
    </row>
    <row r="22" spans="1:16" s="42" customFormat="1" ht="21.75" customHeight="1" hidden="1">
      <c r="A22" s="40"/>
      <c r="B22" s="169"/>
      <c r="C22" s="170"/>
      <c r="D22" s="170"/>
      <c r="E22" s="170"/>
      <c r="F22" s="41" t="s">
        <v>22</v>
      </c>
      <c r="G22" s="206">
        <f aca="true" t="shared" si="13" ref="G22:P22">SUM(G23:G24)</f>
        <v>2551579313</v>
      </c>
      <c r="H22" s="206">
        <f t="shared" si="13"/>
        <v>6373163819</v>
      </c>
      <c r="I22" s="240">
        <f t="shared" si="13"/>
        <v>37195989</v>
      </c>
      <c r="J22" s="240">
        <f t="shared" si="13"/>
        <v>578198895</v>
      </c>
      <c r="K22" s="245">
        <f t="shared" si="13"/>
        <v>2051658222</v>
      </c>
      <c r="L22" s="206">
        <f t="shared" si="13"/>
        <v>3594293796</v>
      </c>
      <c r="M22" s="206">
        <f t="shared" si="13"/>
        <v>1091077383</v>
      </c>
      <c r="N22" s="206">
        <f t="shared" si="13"/>
        <v>-1091077383</v>
      </c>
      <c r="O22" s="206">
        <f t="shared" si="13"/>
        <v>1553802485</v>
      </c>
      <c r="P22" s="208">
        <f t="shared" si="13"/>
        <v>1109593745</v>
      </c>
    </row>
    <row r="23" spans="1:16" s="44" customFormat="1" ht="21.75" customHeight="1" hidden="1">
      <c r="A23" s="118"/>
      <c r="B23" s="118"/>
      <c r="C23" s="171"/>
      <c r="D23" s="171"/>
      <c r="E23" s="171"/>
      <c r="F23" s="43" t="s">
        <v>23</v>
      </c>
      <c r="G23" s="209">
        <f>G29+G32+G35</f>
        <v>0</v>
      </c>
      <c r="H23" s="209">
        <f aca="true" t="shared" si="14" ref="H23:N23">H29+H32+H35</f>
        <v>0</v>
      </c>
      <c r="I23" s="241">
        <f t="shared" si="14"/>
        <v>0</v>
      </c>
      <c r="J23" s="241">
        <f t="shared" si="14"/>
        <v>0</v>
      </c>
      <c r="K23" s="246">
        <f t="shared" si="14"/>
        <v>0</v>
      </c>
      <c r="L23" s="209">
        <f t="shared" si="14"/>
        <v>0</v>
      </c>
      <c r="M23" s="209">
        <f t="shared" si="14"/>
        <v>0</v>
      </c>
      <c r="N23" s="209">
        <f t="shared" si="14"/>
        <v>0</v>
      </c>
      <c r="O23" s="209">
        <f>G23-I23-K23+M23</f>
        <v>0</v>
      </c>
      <c r="P23" s="211">
        <f>H23-J23-L23+N23</f>
        <v>0</v>
      </c>
    </row>
    <row r="24" spans="1:16" s="46" customFormat="1" ht="21.75" customHeight="1" hidden="1">
      <c r="A24" s="119"/>
      <c r="B24" s="119"/>
      <c r="C24" s="172"/>
      <c r="D24" s="172"/>
      <c r="E24" s="172"/>
      <c r="F24" s="45" t="s">
        <v>25</v>
      </c>
      <c r="G24" s="212">
        <f>G30+G33+G36</f>
        <v>2551579313</v>
      </c>
      <c r="H24" s="212">
        <f aca="true" t="shared" si="15" ref="H24:N24">H30+H33+H36</f>
        <v>6373163819</v>
      </c>
      <c r="I24" s="242">
        <f t="shared" si="15"/>
        <v>37195989</v>
      </c>
      <c r="J24" s="242">
        <f t="shared" si="15"/>
        <v>578198895</v>
      </c>
      <c r="K24" s="247">
        <f t="shared" si="15"/>
        <v>2051658222</v>
      </c>
      <c r="L24" s="212">
        <f t="shared" si="15"/>
        <v>3594293796</v>
      </c>
      <c r="M24" s="212">
        <f t="shared" si="15"/>
        <v>1091077383</v>
      </c>
      <c r="N24" s="212">
        <f t="shared" si="15"/>
        <v>-1091077383</v>
      </c>
      <c r="O24" s="212">
        <f>G24-I24-K24+M24</f>
        <v>1553802485</v>
      </c>
      <c r="P24" s="214">
        <f>H24-J24-L24+N24</f>
        <v>1109593745</v>
      </c>
    </row>
    <row r="25" spans="1:16" s="27" customFormat="1" ht="23.25" customHeight="1">
      <c r="A25" s="117"/>
      <c r="B25" s="117"/>
      <c r="C25" s="173">
        <v>1</v>
      </c>
      <c r="D25" s="173"/>
      <c r="E25" s="173"/>
      <c r="F25" s="47" t="s">
        <v>30</v>
      </c>
      <c r="G25" s="215">
        <f aca="true" t="shared" si="16" ref="G25:P26">G26</f>
        <v>2551579313</v>
      </c>
      <c r="H25" s="215">
        <f t="shared" si="16"/>
        <v>6373163819</v>
      </c>
      <c r="I25" s="215">
        <f t="shared" si="16"/>
        <v>37195989</v>
      </c>
      <c r="J25" s="215">
        <f t="shared" si="16"/>
        <v>578198895</v>
      </c>
      <c r="K25" s="216">
        <f t="shared" si="16"/>
        <v>2051658222</v>
      </c>
      <c r="L25" s="215">
        <f t="shared" si="16"/>
        <v>3594293796</v>
      </c>
      <c r="M25" s="217">
        <f t="shared" si="16"/>
        <v>1091077383</v>
      </c>
      <c r="N25" s="217">
        <f t="shared" si="16"/>
        <v>-1091077383</v>
      </c>
      <c r="O25" s="215">
        <f t="shared" si="16"/>
        <v>1553802485</v>
      </c>
      <c r="P25" s="218">
        <f t="shared" si="16"/>
        <v>1109593745</v>
      </c>
    </row>
    <row r="26" spans="1:16" s="27" customFormat="1" ht="23.25" customHeight="1">
      <c r="A26" s="117"/>
      <c r="B26" s="117"/>
      <c r="C26" s="173"/>
      <c r="D26" s="173"/>
      <c r="E26" s="173"/>
      <c r="F26" s="142" t="s">
        <v>31</v>
      </c>
      <c r="G26" s="215">
        <f t="shared" si="16"/>
        <v>2551579313</v>
      </c>
      <c r="H26" s="215">
        <f t="shared" si="16"/>
        <v>6373163819</v>
      </c>
      <c r="I26" s="215">
        <f t="shared" si="16"/>
        <v>37195989</v>
      </c>
      <c r="J26" s="215">
        <f t="shared" si="16"/>
        <v>578198895</v>
      </c>
      <c r="K26" s="216">
        <f t="shared" si="16"/>
        <v>2051658222</v>
      </c>
      <c r="L26" s="215">
        <f t="shared" si="16"/>
        <v>3594293796</v>
      </c>
      <c r="M26" s="217">
        <f t="shared" si="16"/>
        <v>1091077383</v>
      </c>
      <c r="N26" s="217">
        <f t="shared" si="16"/>
        <v>-1091077383</v>
      </c>
      <c r="O26" s="215">
        <f t="shared" si="16"/>
        <v>1553802485</v>
      </c>
      <c r="P26" s="218">
        <f t="shared" si="16"/>
        <v>1109593745</v>
      </c>
    </row>
    <row r="27" spans="1:16" s="52" customFormat="1" ht="36.75" customHeight="1">
      <c r="A27" s="117"/>
      <c r="B27" s="117"/>
      <c r="C27" s="173"/>
      <c r="D27" s="173">
        <v>1</v>
      </c>
      <c r="E27" s="173"/>
      <c r="F27" s="234" t="s">
        <v>63</v>
      </c>
      <c r="G27" s="229">
        <f>G28+G31+G34</f>
        <v>2551579313</v>
      </c>
      <c r="H27" s="229">
        <f aca="true" t="shared" si="17" ref="H27:P27">H28+H31+H34</f>
        <v>6373163819</v>
      </c>
      <c r="I27" s="229">
        <f t="shared" si="17"/>
        <v>37195989</v>
      </c>
      <c r="J27" s="229">
        <f t="shared" si="17"/>
        <v>578198895</v>
      </c>
      <c r="K27" s="230">
        <f t="shared" si="17"/>
        <v>2051658222</v>
      </c>
      <c r="L27" s="229">
        <f t="shared" si="17"/>
        <v>3594293796</v>
      </c>
      <c r="M27" s="231">
        <f t="shared" si="17"/>
        <v>1091077383</v>
      </c>
      <c r="N27" s="231">
        <f t="shared" si="17"/>
        <v>-1091077383</v>
      </c>
      <c r="O27" s="229">
        <f t="shared" si="17"/>
        <v>1553802485</v>
      </c>
      <c r="P27" s="232">
        <f t="shared" si="17"/>
        <v>1109593745</v>
      </c>
    </row>
    <row r="28" spans="1:17" s="53" customFormat="1" ht="23.25" customHeight="1">
      <c r="A28" s="122"/>
      <c r="B28" s="122"/>
      <c r="C28" s="168"/>
      <c r="D28" s="168"/>
      <c r="E28" s="168">
        <v>1</v>
      </c>
      <c r="F28" s="233" t="s">
        <v>65</v>
      </c>
      <c r="G28" s="219">
        <f aca="true" t="shared" si="18" ref="G28:N28">G29+G30</f>
        <v>131726761</v>
      </c>
      <c r="H28" s="219">
        <f t="shared" si="18"/>
        <v>358253582</v>
      </c>
      <c r="I28" s="219">
        <f t="shared" si="18"/>
        <v>2985310</v>
      </c>
      <c r="J28" s="219">
        <f t="shared" si="18"/>
        <v>12260585</v>
      </c>
      <c r="K28" s="220">
        <f t="shared" si="18"/>
        <v>124741479</v>
      </c>
      <c r="L28" s="219">
        <f t="shared" si="18"/>
        <v>227006002</v>
      </c>
      <c r="M28" s="221">
        <f t="shared" si="18"/>
        <v>15939946</v>
      </c>
      <c r="N28" s="221">
        <f t="shared" si="18"/>
        <v>-15939946</v>
      </c>
      <c r="O28" s="219">
        <f aca="true" t="shared" si="19" ref="O28:P30">G28-I28-K28+M28</f>
        <v>19939918</v>
      </c>
      <c r="P28" s="222">
        <f t="shared" si="19"/>
        <v>103047049</v>
      </c>
      <c r="Q28" s="252" t="s">
        <v>81</v>
      </c>
    </row>
    <row r="29" spans="1:16" s="49" customFormat="1" ht="21.75" customHeight="1" hidden="1">
      <c r="A29" s="120"/>
      <c r="B29" s="120"/>
      <c r="C29" s="174"/>
      <c r="D29" s="174"/>
      <c r="E29" s="174"/>
      <c r="F29" s="235" t="s">
        <v>66</v>
      </c>
      <c r="G29" s="223">
        <v>0</v>
      </c>
      <c r="H29" s="223">
        <v>0</v>
      </c>
      <c r="I29" s="223"/>
      <c r="J29" s="223"/>
      <c r="K29" s="224"/>
      <c r="L29" s="223"/>
      <c r="M29" s="223"/>
      <c r="N29" s="223">
        <f>-M29</f>
        <v>0</v>
      </c>
      <c r="O29" s="225">
        <f t="shared" si="19"/>
        <v>0</v>
      </c>
      <c r="P29" s="225">
        <f t="shared" si="19"/>
        <v>0</v>
      </c>
    </row>
    <row r="30" spans="1:16" s="51" customFormat="1" ht="21.75" customHeight="1" hidden="1">
      <c r="A30" s="121"/>
      <c r="B30" s="121"/>
      <c r="C30" s="175"/>
      <c r="D30" s="175"/>
      <c r="E30" s="175"/>
      <c r="F30" s="233" t="s">
        <v>67</v>
      </c>
      <c r="G30" s="226">
        <v>131726761</v>
      </c>
      <c r="H30" s="226">
        <v>358253582</v>
      </c>
      <c r="I30" s="226">
        <v>2985310</v>
      </c>
      <c r="J30" s="226">
        <v>12260585</v>
      </c>
      <c r="K30" s="227">
        <v>124741479</v>
      </c>
      <c r="L30" s="226">
        <v>227006002</v>
      </c>
      <c r="M30" s="226">
        <v>15939946</v>
      </c>
      <c r="N30" s="226">
        <f>-M30</f>
        <v>-15939946</v>
      </c>
      <c r="O30" s="228">
        <f t="shared" si="19"/>
        <v>19939918</v>
      </c>
      <c r="P30" s="228">
        <f t="shared" si="19"/>
        <v>103047049</v>
      </c>
    </row>
    <row r="31" spans="1:17" s="53" customFormat="1" ht="36.75" customHeight="1">
      <c r="A31" s="122"/>
      <c r="B31" s="122"/>
      <c r="C31" s="168"/>
      <c r="D31" s="168"/>
      <c r="E31" s="168">
        <v>2</v>
      </c>
      <c r="F31" s="233" t="s">
        <v>82</v>
      </c>
      <c r="G31" s="219">
        <f aca="true" t="shared" si="20" ref="G31:N31">G32+G33</f>
        <v>2419630705</v>
      </c>
      <c r="H31" s="219">
        <f t="shared" si="20"/>
        <v>6014910237</v>
      </c>
      <c r="I31" s="219">
        <f t="shared" si="20"/>
        <v>33988832</v>
      </c>
      <c r="J31" s="219">
        <f t="shared" si="20"/>
        <v>565938310</v>
      </c>
      <c r="K31" s="220">
        <f t="shared" si="20"/>
        <v>1926916743</v>
      </c>
      <c r="L31" s="219">
        <f t="shared" si="20"/>
        <v>3367287794</v>
      </c>
      <c r="M31" s="221">
        <f t="shared" si="20"/>
        <v>1075137437</v>
      </c>
      <c r="N31" s="221">
        <f t="shared" si="20"/>
        <v>-1075137437</v>
      </c>
      <c r="O31" s="219">
        <f aca="true" t="shared" si="21" ref="O31:O36">G31-I31-K31+M31</f>
        <v>1533862567</v>
      </c>
      <c r="P31" s="222">
        <f aca="true" t="shared" si="22" ref="P31:P36">H31-J31-L31+N31</f>
        <v>1006546696</v>
      </c>
      <c r="Q31" s="252" t="s">
        <v>81</v>
      </c>
    </row>
    <row r="32" spans="1:16" s="49" customFormat="1" ht="21.75" customHeight="1" hidden="1">
      <c r="A32" s="120"/>
      <c r="B32" s="120"/>
      <c r="C32" s="174"/>
      <c r="D32" s="174"/>
      <c r="E32" s="174"/>
      <c r="F32" s="235" t="s">
        <v>66</v>
      </c>
      <c r="G32" s="223">
        <v>0</v>
      </c>
      <c r="H32" s="223">
        <v>0</v>
      </c>
      <c r="I32" s="223"/>
      <c r="J32" s="223"/>
      <c r="K32" s="224"/>
      <c r="L32" s="223"/>
      <c r="M32" s="223"/>
      <c r="N32" s="223">
        <f>-M32</f>
        <v>0</v>
      </c>
      <c r="O32" s="225">
        <f t="shared" si="21"/>
        <v>0</v>
      </c>
      <c r="P32" s="225">
        <f t="shared" si="22"/>
        <v>0</v>
      </c>
    </row>
    <row r="33" spans="1:16" s="51" customFormat="1" ht="21.75" customHeight="1" hidden="1">
      <c r="A33" s="121"/>
      <c r="B33" s="121"/>
      <c r="C33" s="175"/>
      <c r="D33" s="175"/>
      <c r="E33" s="175"/>
      <c r="F33" s="233" t="s">
        <v>67</v>
      </c>
      <c r="G33" s="226">
        <v>2419630705</v>
      </c>
      <c r="H33" s="226">
        <v>6014910237</v>
      </c>
      <c r="I33" s="236">
        <f>8230941+25757891</f>
        <v>33988832</v>
      </c>
      <c r="J33" s="236">
        <f>556897989+9040321</f>
        <v>565938310</v>
      </c>
      <c r="K33" s="249">
        <v>1926916743</v>
      </c>
      <c r="L33" s="226">
        <v>3367287794</v>
      </c>
      <c r="M33" s="226">
        <v>1075137437</v>
      </c>
      <c r="N33" s="226">
        <f>-M33</f>
        <v>-1075137437</v>
      </c>
      <c r="O33" s="228">
        <f t="shared" si="21"/>
        <v>1533862567</v>
      </c>
      <c r="P33" s="228">
        <f t="shared" si="22"/>
        <v>1006546696</v>
      </c>
    </row>
    <row r="34" spans="1:16" s="53" customFormat="1" ht="36.75" customHeight="1">
      <c r="A34" s="122"/>
      <c r="B34" s="122"/>
      <c r="C34" s="168"/>
      <c r="D34" s="168"/>
      <c r="E34" s="168">
        <v>3</v>
      </c>
      <c r="F34" s="233" t="s">
        <v>58</v>
      </c>
      <c r="G34" s="219">
        <f aca="true" t="shared" si="23" ref="G34:N34">G35+G36</f>
        <v>221847</v>
      </c>
      <c r="H34" s="219">
        <f t="shared" si="23"/>
        <v>0</v>
      </c>
      <c r="I34" s="219">
        <f t="shared" si="23"/>
        <v>221847</v>
      </c>
      <c r="J34" s="219">
        <f t="shared" si="23"/>
        <v>0</v>
      </c>
      <c r="K34" s="220">
        <f t="shared" si="23"/>
        <v>0</v>
      </c>
      <c r="L34" s="219">
        <f t="shared" si="23"/>
        <v>0</v>
      </c>
      <c r="M34" s="221">
        <f t="shared" si="23"/>
        <v>0</v>
      </c>
      <c r="N34" s="221">
        <f t="shared" si="23"/>
        <v>0</v>
      </c>
      <c r="O34" s="219">
        <f t="shared" si="21"/>
        <v>0</v>
      </c>
      <c r="P34" s="222">
        <f t="shared" si="22"/>
        <v>0</v>
      </c>
    </row>
    <row r="35" spans="1:16" s="49" customFormat="1" ht="21.75" customHeight="1" hidden="1">
      <c r="A35" s="120"/>
      <c r="B35" s="120"/>
      <c r="C35" s="174"/>
      <c r="D35" s="174"/>
      <c r="E35" s="174"/>
      <c r="F35" s="48" t="s">
        <v>24</v>
      </c>
      <c r="G35" s="223">
        <v>0</v>
      </c>
      <c r="H35" s="223">
        <v>0</v>
      </c>
      <c r="I35" s="223"/>
      <c r="J35" s="223"/>
      <c r="K35" s="224"/>
      <c r="L35" s="223"/>
      <c r="M35" s="223"/>
      <c r="N35" s="223">
        <f>-M35</f>
        <v>0</v>
      </c>
      <c r="O35" s="225">
        <f t="shared" si="21"/>
        <v>0</v>
      </c>
      <c r="P35" s="225">
        <f t="shared" si="22"/>
        <v>0</v>
      </c>
    </row>
    <row r="36" spans="1:16" s="51" customFormat="1" ht="21.75" customHeight="1" hidden="1">
      <c r="A36" s="121"/>
      <c r="B36" s="121"/>
      <c r="C36" s="175"/>
      <c r="D36" s="175"/>
      <c r="E36" s="175"/>
      <c r="F36" s="50" t="s">
        <v>14</v>
      </c>
      <c r="G36" s="226">
        <v>221847</v>
      </c>
      <c r="H36" s="226">
        <v>0</v>
      </c>
      <c r="I36" s="226">
        <v>221847</v>
      </c>
      <c r="J36" s="226">
        <v>0</v>
      </c>
      <c r="K36" s="227">
        <v>0</v>
      </c>
      <c r="L36" s="226">
        <v>0</v>
      </c>
      <c r="M36" s="226">
        <v>0</v>
      </c>
      <c r="N36" s="226">
        <f>-M36</f>
        <v>0</v>
      </c>
      <c r="O36" s="228">
        <f t="shared" si="21"/>
        <v>0</v>
      </c>
      <c r="P36" s="228">
        <f t="shared" si="22"/>
        <v>0</v>
      </c>
    </row>
    <row r="37" spans="1:16" s="54" customFormat="1" ht="23.25" customHeight="1">
      <c r="A37" s="122"/>
      <c r="B37" s="122">
        <v>3</v>
      </c>
      <c r="C37" s="168"/>
      <c r="D37" s="168"/>
      <c r="E37" s="168"/>
      <c r="F37" s="39" t="s">
        <v>59</v>
      </c>
      <c r="G37" s="202">
        <f>G41+G47</f>
        <v>336190228</v>
      </c>
      <c r="H37" s="202">
        <f aca="true" t="shared" si="24" ref="H37:P37">H41+H47</f>
        <v>733350473</v>
      </c>
      <c r="I37" s="202">
        <f t="shared" si="24"/>
        <v>9868011</v>
      </c>
      <c r="J37" s="202">
        <f t="shared" si="24"/>
        <v>65409269</v>
      </c>
      <c r="K37" s="203">
        <f t="shared" si="24"/>
        <v>326322217</v>
      </c>
      <c r="L37" s="202">
        <f t="shared" si="24"/>
        <v>667941204</v>
      </c>
      <c r="M37" s="204">
        <f t="shared" si="24"/>
        <v>0</v>
      </c>
      <c r="N37" s="204">
        <f t="shared" si="24"/>
        <v>0</v>
      </c>
      <c r="O37" s="202">
        <f t="shared" si="24"/>
        <v>0</v>
      </c>
      <c r="P37" s="205">
        <f t="shared" si="24"/>
        <v>0</v>
      </c>
    </row>
    <row r="38" spans="1:16" s="42" customFormat="1" ht="21.75" customHeight="1" hidden="1">
      <c r="A38" s="40"/>
      <c r="B38" s="169"/>
      <c r="C38" s="170"/>
      <c r="D38" s="170"/>
      <c r="E38" s="170"/>
      <c r="F38" s="41" t="s">
        <v>22</v>
      </c>
      <c r="G38" s="206">
        <f aca="true" t="shared" si="25" ref="G38:P38">SUM(G39:G40)</f>
        <v>336190228</v>
      </c>
      <c r="H38" s="206">
        <f t="shared" si="25"/>
        <v>733350473</v>
      </c>
      <c r="I38" s="206">
        <f t="shared" si="25"/>
        <v>9868011</v>
      </c>
      <c r="J38" s="206">
        <f t="shared" si="25"/>
        <v>65409269</v>
      </c>
      <c r="K38" s="207">
        <f t="shared" si="25"/>
        <v>326322217</v>
      </c>
      <c r="L38" s="206">
        <f t="shared" si="25"/>
        <v>667941204</v>
      </c>
      <c r="M38" s="206">
        <f t="shared" si="25"/>
        <v>0</v>
      </c>
      <c r="N38" s="206">
        <f t="shared" si="25"/>
        <v>0</v>
      </c>
      <c r="O38" s="206">
        <f t="shared" si="25"/>
        <v>0</v>
      </c>
      <c r="P38" s="208">
        <f t="shared" si="25"/>
        <v>0</v>
      </c>
    </row>
    <row r="39" spans="1:16" s="44" customFormat="1" ht="21.75" customHeight="1" hidden="1">
      <c r="A39" s="118"/>
      <c r="B39" s="118"/>
      <c r="C39" s="171"/>
      <c r="D39" s="171"/>
      <c r="E39" s="171"/>
      <c r="F39" s="43" t="s">
        <v>23</v>
      </c>
      <c r="G39" s="209">
        <f>G45+G51+G54</f>
        <v>0</v>
      </c>
      <c r="H39" s="209">
        <f aca="true" t="shared" si="26" ref="H39:N39">H45+H51+H54</f>
        <v>0</v>
      </c>
      <c r="I39" s="209">
        <f t="shared" si="26"/>
        <v>0</v>
      </c>
      <c r="J39" s="209">
        <f t="shared" si="26"/>
        <v>0</v>
      </c>
      <c r="K39" s="210">
        <f t="shared" si="26"/>
        <v>0</v>
      </c>
      <c r="L39" s="209">
        <f t="shared" si="26"/>
        <v>0</v>
      </c>
      <c r="M39" s="209">
        <f t="shared" si="26"/>
        <v>0</v>
      </c>
      <c r="N39" s="209">
        <f t="shared" si="26"/>
        <v>0</v>
      </c>
      <c r="O39" s="209">
        <f>G39-I39-K39+M39</f>
        <v>0</v>
      </c>
      <c r="P39" s="211">
        <f>H39-J39-L39+N39</f>
        <v>0</v>
      </c>
    </row>
    <row r="40" spans="1:16" s="46" customFormat="1" ht="21.75" customHeight="1" hidden="1">
      <c r="A40" s="119"/>
      <c r="B40" s="119"/>
      <c r="C40" s="172"/>
      <c r="D40" s="172"/>
      <c r="E40" s="172"/>
      <c r="F40" s="45" t="s">
        <v>25</v>
      </c>
      <c r="G40" s="212">
        <f>G46+G52+G55</f>
        <v>336190228</v>
      </c>
      <c r="H40" s="212">
        <f aca="true" t="shared" si="27" ref="H40:N40">H46+H52+H55</f>
        <v>733350473</v>
      </c>
      <c r="I40" s="212">
        <f t="shared" si="27"/>
        <v>9868011</v>
      </c>
      <c r="J40" s="212">
        <f t="shared" si="27"/>
        <v>65409269</v>
      </c>
      <c r="K40" s="213">
        <f t="shared" si="27"/>
        <v>326322217</v>
      </c>
      <c r="L40" s="212">
        <f t="shared" si="27"/>
        <v>667941204</v>
      </c>
      <c r="M40" s="212">
        <f t="shared" si="27"/>
        <v>0</v>
      </c>
      <c r="N40" s="212">
        <f t="shared" si="27"/>
        <v>0</v>
      </c>
      <c r="O40" s="212">
        <f>G40-I40-K40+M40</f>
        <v>0</v>
      </c>
      <c r="P40" s="214">
        <f>H40-J40-L40+N40</f>
        <v>0</v>
      </c>
    </row>
    <row r="41" spans="1:16" s="27" customFormat="1" ht="23.25" customHeight="1">
      <c r="A41" s="117"/>
      <c r="B41" s="117"/>
      <c r="C41" s="173">
        <v>1</v>
      </c>
      <c r="D41" s="173"/>
      <c r="E41" s="173"/>
      <c r="F41" s="47" t="s">
        <v>60</v>
      </c>
      <c r="G41" s="215">
        <f aca="true" t="shared" si="28" ref="G41:P43">G42</f>
        <v>42956281</v>
      </c>
      <c r="H41" s="215">
        <f t="shared" si="28"/>
        <v>196053422</v>
      </c>
      <c r="I41" s="215">
        <f t="shared" si="28"/>
        <v>1715524</v>
      </c>
      <c r="J41" s="215">
        <f t="shared" si="28"/>
        <v>1908950</v>
      </c>
      <c r="K41" s="216">
        <f t="shared" si="28"/>
        <v>41240757</v>
      </c>
      <c r="L41" s="215">
        <f t="shared" si="28"/>
        <v>194144472</v>
      </c>
      <c r="M41" s="217">
        <f t="shared" si="28"/>
        <v>0</v>
      </c>
      <c r="N41" s="217">
        <f t="shared" si="28"/>
        <v>0</v>
      </c>
      <c r="O41" s="215">
        <f t="shared" si="28"/>
        <v>0</v>
      </c>
      <c r="P41" s="218">
        <f t="shared" si="28"/>
        <v>0</v>
      </c>
    </row>
    <row r="42" spans="1:16" s="27" customFormat="1" ht="23.25" customHeight="1">
      <c r="A42" s="117"/>
      <c r="B42" s="117"/>
      <c r="C42" s="173"/>
      <c r="D42" s="173"/>
      <c r="E42" s="173"/>
      <c r="F42" s="142" t="s">
        <v>31</v>
      </c>
      <c r="G42" s="215">
        <f t="shared" si="28"/>
        <v>42956281</v>
      </c>
      <c r="H42" s="215">
        <f t="shared" si="28"/>
        <v>196053422</v>
      </c>
      <c r="I42" s="215">
        <f t="shared" si="28"/>
        <v>1715524</v>
      </c>
      <c r="J42" s="215">
        <f t="shared" si="28"/>
        <v>1908950</v>
      </c>
      <c r="K42" s="216">
        <f t="shared" si="28"/>
        <v>41240757</v>
      </c>
      <c r="L42" s="215">
        <f t="shared" si="28"/>
        <v>194144472</v>
      </c>
      <c r="M42" s="217">
        <f t="shared" si="28"/>
        <v>0</v>
      </c>
      <c r="N42" s="217">
        <f t="shared" si="28"/>
        <v>0</v>
      </c>
      <c r="O42" s="215">
        <f t="shared" si="28"/>
        <v>0</v>
      </c>
      <c r="P42" s="218">
        <f t="shared" si="28"/>
        <v>0</v>
      </c>
    </row>
    <row r="43" spans="1:16" s="52" customFormat="1" ht="23.25" customHeight="1">
      <c r="A43" s="117"/>
      <c r="B43" s="117"/>
      <c r="C43" s="173"/>
      <c r="D43" s="173">
        <v>1</v>
      </c>
      <c r="E43" s="173"/>
      <c r="F43" s="234" t="s">
        <v>64</v>
      </c>
      <c r="G43" s="229">
        <f>G44</f>
        <v>42956281</v>
      </c>
      <c r="H43" s="229">
        <f t="shared" si="28"/>
        <v>196053422</v>
      </c>
      <c r="I43" s="229">
        <f t="shared" si="28"/>
        <v>1715524</v>
      </c>
      <c r="J43" s="229">
        <f t="shared" si="28"/>
        <v>1908950</v>
      </c>
      <c r="K43" s="230">
        <f t="shared" si="28"/>
        <v>41240757</v>
      </c>
      <c r="L43" s="229">
        <f t="shared" si="28"/>
        <v>194144472</v>
      </c>
      <c r="M43" s="231">
        <f t="shared" si="28"/>
        <v>0</v>
      </c>
      <c r="N43" s="231">
        <f t="shared" si="28"/>
        <v>0</v>
      </c>
      <c r="O43" s="229">
        <f t="shared" si="28"/>
        <v>0</v>
      </c>
      <c r="P43" s="232">
        <f t="shared" si="28"/>
        <v>0</v>
      </c>
    </row>
    <row r="44" spans="1:16" s="53" customFormat="1" ht="23.25" customHeight="1">
      <c r="A44" s="122"/>
      <c r="B44" s="122"/>
      <c r="C44" s="168"/>
      <c r="D44" s="168"/>
      <c r="E44" s="168">
        <v>1</v>
      </c>
      <c r="F44" s="233" t="s">
        <v>75</v>
      </c>
      <c r="G44" s="219">
        <f aca="true" t="shared" si="29" ref="G44:N44">G45+G46</f>
        <v>42956281</v>
      </c>
      <c r="H44" s="219">
        <f t="shared" si="29"/>
        <v>196053422</v>
      </c>
      <c r="I44" s="219">
        <f t="shared" si="29"/>
        <v>1715524</v>
      </c>
      <c r="J44" s="219">
        <f t="shared" si="29"/>
        <v>1908950</v>
      </c>
      <c r="K44" s="220">
        <f t="shared" si="29"/>
        <v>41240757</v>
      </c>
      <c r="L44" s="219">
        <f t="shared" si="29"/>
        <v>194144472</v>
      </c>
      <c r="M44" s="221">
        <f t="shared" si="29"/>
        <v>0</v>
      </c>
      <c r="N44" s="221">
        <f t="shared" si="29"/>
        <v>0</v>
      </c>
      <c r="O44" s="219">
        <f aca="true" t="shared" si="30" ref="O44:P46">G44-I44-K44+M44</f>
        <v>0</v>
      </c>
      <c r="P44" s="222">
        <f t="shared" si="30"/>
        <v>0</v>
      </c>
    </row>
    <row r="45" spans="1:16" s="49" customFormat="1" ht="21.75" customHeight="1" hidden="1">
      <c r="A45" s="120"/>
      <c r="B45" s="120"/>
      <c r="C45" s="174"/>
      <c r="D45" s="174"/>
      <c r="E45" s="174"/>
      <c r="F45" s="48" t="s">
        <v>24</v>
      </c>
      <c r="G45" s="223">
        <v>0</v>
      </c>
      <c r="H45" s="223">
        <v>0</v>
      </c>
      <c r="I45" s="223"/>
      <c r="J45" s="223"/>
      <c r="K45" s="224"/>
      <c r="L45" s="223"/>
      <c r="M45" s="223"/>
      <c r="N45" s="223">
        <f>-M45</f>
        <v>0</v>
      </c>
      <c r="O45" s="225">
        <f t="shared" si="30"/>
        <v>0</v>
      </c>
      <c r="P45" s="225">
        <f t="shared" si="30"/>
        <v>0</v>
      </c>
    </row>
    <row r="46" spans="1:16" s="51" customFormat="1" ht="21.75" customHeight="1" hidden="1">
      <c r="A46" s="121"/>
      <c r="B46" s="121"/>
      <c r="C46" s="175"/>
      <c r="D46" s="175"/>
      <c r="E46" s="175"/>
      <c r="F46" s="50" t="s">
        <v>14</v>
      </c>
      <c r="G46" s="226">
        <v>42956281</v>
      </c>
      <c r="H46" s="226">
        <v>196053422</v>
      </c>
      <c r="I46" s="226">
        <v>1715524</v>
      </c>
      <c r="J46" s="226">
        <v>1908950</v>
      </c>
      <c r="K46" s="227">
        <v>41240757</v>
      </c>
      <c r="L46" s="226">
        <v>194144472</v>
      </c>
      <c r="M46" s="226"/>
      <c r="N46" s="226">
        <f>-M46</f>
        <v>0</v>
      </c>
      <c r="O46" s="228">
        <f t="shared" si="30"/>
        <v>0</v>
      </c>
      <c r="P46" s="228">
        <f t="shared" si="30"/>
        <v>0</v>
      </c>
    </row>
    <row r="47" spans="1:16" s="27" customFormat="1" ht="23.25" customHeight="1">
      <c r="A47" s="117"/>
      <c r="B47" s="117"/>
      <c r="C47" s="173">
        <v>2</v>
      </c>
      <c r="D47" s="173"/>
      <c r="E47" s="173"/>
      <c r="F47" s="47" t="s">
        <v>76</v>
      </c>
      <c r="G47" s="215">
        <f aca="true" t="shared" si="31" ref="G47:P48">G48</f>
        <v>293233947</v>
      </c>
      <c r="H47" s="215">
        <f t="shared" si="31"/>
        <v>537297051</v>
      </c>
      <c r="I47" s="215">
        <f t="shared" si="31"/>
        <v>8152487</v>
      </c>
      <c r="J47" s="215">
        <f t="shared" si="31"/>
        <v>63500319</v>
      </c>
      <c r="K47" s="216">
        <f t="shared" si="31"/>
        <v>285081460</v>
      </c>
      <c r="L47" s="215">
        <f t="shared" si="31"/>
        <v>473796732</v>
      </c>
      <c r="M47" s="217">
        <f t="shared" si="31"/>
        <v>0</v>
      </c>
      <c r="N47" s="217">
        <f t="shared" si="31"/>
        <v>0</v>
      </c>
      <c r="O47" s="215">
        <f t="shared" si="31"/>
        <v>0</v>
      </c>
      <c r="P47" s="218">
        <f t="shared" si="31"/>
        <v>0</v>
      </c>
    </row>
    <row r="48" spans="1:16" s="27" customFormat="1" ht="23.25" customHeight="1">
      <c r="A48" s="117"/>
      <c r="B48" s="117"/>
      <c r="C48" s="173"/>
      <c r="D48" s="173"/>
      <c r="E48" s="173"/>
      <c r="F48" s="142" t="s">
        <v>31</v>
      </c>
      <c r="G48" s="215">
        <f t="shared" si="31"/>
        <v>293233947</v>
      </c>
      <c r="H48" s="215">
        <f t="shared" si="31"/>
        <v>537297051</v>
      </c>
      <c r="I48" s="215">
        <f t="shared" si="31"/>
        <v>8152487</v>
      </c>
      <c r="J48" s="215">
        <f t="shared" si="31"/>
        <v>63500319</v>
      </c>
      <c r="K48" s="216">
        <f t="shared" si="31"/>
        <v>285081460</v>
      </c>
      <c r="L48" s="215">
        <f t="shared" si="31"/>
        <v>473796732</v>
      </c>
      <c r="M48" s="217">
        <f t="shared" si="31"/>
        <v>0</v>
      </c>
      <c r="N48" s="217">
        <f t="shared" si="31"/>
        <v>0</v>
      </c>
      <c r="O48" s="215">
        <f t="shared" si="31"/>
        <v>0</v>
      </c>
      <c r="P48" s="218">
        <f t="shared" si="31"/>
        <v>0</v>
      </c>
    </row>
    <row r="49" spans="1:16" s="52" customFormat="1" ht="23.25" customHeight="1">
      <c r="A49" s="117"/>
      <c r="B49" s="117"/>
      <c r="C49" s="173"/>
      <c r="D49" s="173">
        <v>1</v>
      </c>
      <c r="E49" s="173"/>
      <c r="F49" s="234" t="s">
        <v>77</v>
      </c>
      <c r="G49" s="229">
        <f>G50+G53</f>
        <v>293233947</v>
      </c>
      <c r="H49" s="229">
        <f aca="true" t="shared" si="32" ref="H49:P49">H50+H53</f>
        <v>537297051</v>
      </c>
      <c r="I49" s="229">
        <f t="shared" si="32"/>
        <v>8152487</v>
      </c>
      <c r="J49" s="229">
        <f t="shared" si="32"/>
        <v>63500319</v>
      </c>
      <c r="K49" s="230">
        <f t="shared" si="32"/>
        <v>285081460</v>
      </c>
      <c r="L49" s="229">
        <f t="shared" si="32"/>
        <v>473796732</v>
      </c>
      <c r="M49" s="231">
        <f t="shared" si="32"/>
        <v>0</v>
      </c>
      <c r="N49" s="231">
        <f t="shared" si="32"/>
        <v>0</v>
      </c>
      <c r="O49" s="229">
        <f t="shared" si="32"/>
        <v>0</v>
      </c>
      <c r="P49" s="232">
        <f t="shared" si="32"/>
        <v>0</v>
      </c>
    </row>
    <row r="50" spans="1:16" s="53" customFormat="1" ht="23.25" customHeight="1">
      <c r="A50" s="122"/>
      <c r="B50" s="122"/>
      <c r="C50" s="168"/>
      <c r="D50" s="168"/>
      <c r="E50" s="168">
        <v>1</v>
      </c>
      <c r="F50" s="233" t="s">
        <v>78</v>
      </c>
      <c r="G50" s="219">
        <f aca="true" t="shared" si="33" ref="G50:N50">G51+G52</f>
        <v>85560502</v>
      </c>
      <c r="H50" s="219">
        <f t="shared" si="33"/>
        <v>138147965</v>
      </c>
      <c r="I50" s="219">
        <f t="shared" si="33"/>
        <v>15436</v>
      </c>
      <c r="J50" s="219">
        <f t="shared" si="33"/>
        <v>25894864</v>
      </c>
      <c r="K50" s="220">
        <f t="shared" si="33"/>
        <v>85545066</v>
      </c>
      <c r="L50" s="219">
        <f t="shared" si="33"/>
        <v>112253101</v>
      </c>
      <c r="M50" s="221">
        <f t="shared" si="33"/>
        <v>0</v>
      </c>
      <c r="N50" s="221">
        <f t="shared" si="33"/>
        <v>0</v>
      </c>
      <c r="O50" s="219">
        <f aca="true" t="shared" si="34" ref="O50:O55">G50-I50-K50+M50</f>
        <v>0</v>
      </c>
      <c r="P50" s="222">
        <f aca="true" t="shared" si="35" ref="P50:P55">H50-J50-L50+N50</f>
        <v>0</v>
      </c>
    </row>
    <row r="51" spans="1:16" s="49" customFormat="1" ht="21.75" customHeight="1" hidden="1">
      <c r="A51" s="120"/>
      <c r="B51" s="120"/>
      <c r="C51" s="174"/>
      <c r="D51" s="174"/>
      <c r="E51" s="174"/>
      <c r="F51" s="48" t="s">
        <v>24</v>
      </c>
      <c r="G51" s="223">
        <v>0</v>
      </c>
      <c r="H51" s="223">
        <v>0</v>
      </c>
      <c r="I51" s="223"/>
      <c r="J51" s="223"/>
      <c r="K51" s="224"/>
      <c r="L51" s="223"/>
      <c r="M51" s="223"/>
      <c r="N51" s="223">
        <f>-M51</f>
        <v>0</v>
      </c>
      <c r="O51" s="225">
        <f t="shared" si="34"/>
        <v>0</v>
      </c>
      <c r="P51" s="225">
        <f t="shared" si="35"/>
        <v>0</v>
      </c>
    </row>
    <row r="52" spans="1:16" s="51" customFormat="1" ht="21.75" customHeight="1" hidden="1">
      <c r="A52" s="121"/>
      <c r="B52" s="121"/>
      <c r="C52" s="175"/>
      <c r="D52" s="175"/>
      <c r="E52" s="175"/>
      <c r="F52" s="50" t="s">
        <v>14</v>
      </c>
      <c r="G52" s="226">
        <v>85560502</v>
      </c>
      <c r="H52" s="226">
        <v>138147965</v>
      </c>
      <c r="I52" s="226">
        <v>15436</v>
      </c>
      <c r="J52" s="226">
        <v>25894864</v>
      </c>
      <c r="K52" s="227">
        <v>85545066</v>
      </c>
      <c r="L52" s="226">
        <v>112253101</v>
      </c>
      <c r="M52" s="226"/>
      <c r="N52" s="226">
        <f>-M52</f>
        <v>0</v>
      </c>
      <c r="O52" s="228">
        <f t="shared" si="34"/>
        <v>0</v>
      </c>
      <c r="P52" s="228">
        <f t="shared" si="35"/>
        <v>0</v>
      </c>
    </row>
    <row r="53" spans="1:16" s="53" customFormat="1" ht="23.25" customHeight="1">
      <c r="A53" s="122"/>
      <c r="B53" s="122"/>
      <c r="C53" s="168"/>
      <c r="D53" s="168"/>
      <c r="E53" s="168">
        <v>2</v>
      </c>
      <c r="F53" s="233" t="s">
        <v>79</v>
      </c>
      <c r="G53" s="219">
        <f aca="true" t="shared" si="36" ref="G53:N53">G54+G55</f>
        <v>207673445</v>
      </c>
      <c r="H53" s="219">
        <f t="shared" si="36"/>
        <v>399149086</v>
      </c>
      <c r="I53" s="219">
        <f t="shared" si="36"/>
        <v>8137051</v>
      </c>
      <c r="J53" s="219">
        <f t="shared" si="36"/>
        <v>37605455</v>
      </c>
      <c r="K53" s="220">
        <f t="shared" si="36"/>
        <v>199536394</v>
      </c>
      <c r="L53" s="219">
        <f t="shared" si="36"/>
        <v>361543631</v>
      </c>
      <c r="M53" s="221">
        <f t="shared" si="36"/>
        <v>0</v>
      </c>
      <c r="N53" s="221">
        <f t="shared" si="36"/>
        <v>0</v>
      </c>
      <c r="O53" s="219">
        <f t="shared" si="34"/>
        <v>0</v>
      </c>
      <c r="P53" s="222">
        <f t="shared" si="35"/>
        <v>0</v>
      </c>
    </row>
    <row r="54" spans="1:16" s="179" customFormat="1" ht="21.75" customHeight="1" hidden="1">
      <c r="A54" s="177"/>
      <c r="B54" s="177"/>
      <c r="C54" s="178"/>
      <c r="D54" s="178"/>
      <c r="E54" s="178"/>
      <c r="F54" s="233" t="s">
        <v>68</v>
      </c>
      <c r="G54" s="253">
        <v>0</v>
      </c>
      <c r="H54" s="253">
        <v>0</v>
      </c>
      <c r="I54" s="253"/>
      <c r="J54" s="253"/>
      <c r="K54" s="254"/>
      <c r="L54" s="253"/>
      <c r="M54" s="253"/>
      <c r="N54" s="253">
        <f>-M54</f>
        <v>0</v>
      </c>
      <c r="O54" s="255">
        <f t="shared" si="34"/>
        <v>0</v>
      </c>
      <c r="P54" s="255">
        <f t="shared" si="35"/>
        <v>0</v>
      </c>
    </row>
    <row r="55" spans="1:16" s="179" customFormat="1" ht="21.75" customHeight="1" hidden="1">
      <c r="A55" s="177"/>
      <c r="B55" s="177"/>
      <c r="C55" s="178"/>
      <c r="D55" s="178"/>
      <c r="E55" s="178"/>
      <c r="F55" s="233" t="s">
        <v>69</v>
      </c>
      <c r="G55" s="253">
        <v>207673445</v>
      </c>
      <c r="H55" s="253">
        <v>399149086</v>
      </c>
      <c r="I55" s="253">
        <v>8137051</v>
      </c>
      <c r="J55" s="253">
        <v>37605455</v>
      </c>
      <c r="K55" s="254">
        <v>199536394</v>
      </c>
      <c r="L55" s="253">
        <v>361543631</v>
      </c>
      <c r="M55" s="253"/>
      <c r="N55" s="253">
        <f>-M55</f>
        <v>0</v>
      </c>
      <c r="O55" s="255">
        <f t="shared" si="34"/>
        <v>0</v>
      </c>
      <c r="P55" s="255">
        <f t="shared" si="35"/>
        <v>0</v>
      </c>
    </row>
    <row r="56" spans="1:16" s="179" customFormat="1" ht="21.75" customHeight="1">
      <c r="A56" s="177"/>
      <c r="B56" s="177"/>
      <c r="C56" s="178"/>
      <c r="D56" s="178"/>
      <c r="E56" s="178"/>
      <c r="F56" s="233"/>
      <c r="G56" s="253"/>
      <c r="H56" s="253"/>
      <c r="I56" s="253"/>
      <c r="J56" s="253"/>
      <c r="K56" s="254"/>
      <c r="L56" s="253"/>
      <c r="M56" s="253"/>
      <c r="N56" s="253"/>
      <c r="O56" s="255"/>
      <c r="P56" s="255"/>
    </row>
    <row r="57" spans="1:16" ht="30.75" customHeight="1" thickBot="1">
      <c r="A57" s="140"/>
      <c r="B57" s="176"/>
      <c r="C57" s="176"/>
      <c r="D57" s="176"/>
      <c r="E57" s="176"/>
      <c r="F57" s="55"/>
      <c r="G57" s="56"/>
      <c r="H57" s="56"/>
      <c r="I57" s="56"/>
      <c r="J57" s="56"/>
      <c r="K57" s="57"/>
      <c r="L57" s="56"/>
      <c r="M57" s="56"/>
      <c r="N57" s="56"/>
      <c r="O57" s="56"/>
      <c r="P57" s="58"/>
    </row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2012-04-16T11:15:39Z</cp:lastPrinted>
  <dcterms:created xsi:type="dcterms:W3CDTF">2005-01-20T08:06:46Z</dcterms:created>
  <dcterms:modified xsi:type="dcterms:W3CDTF">2012-04-23T07:47:02Z</dcterms:modified>
  <cp:category/>
  <cp:version/>
  <cp:contentType/>
  <cp:contentStatus/>
</cp:coreProperties>
</file>