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385" windowHeight="3975" activeTab="0"/>
  </bookViews>
  <sheets>
    <sheet name="100資金轉投資" sheetId="1" r:id="rId1"/>
  </sheets>
  <definedNames>
    <definedName name="_xlnm.Print_Area" localSheetId="0">'100資金轉投資'!$A$1:$K$153</definedName>
    <definedName name="_xlnm.Print_Titles" localSheetId="0">'100資金轉投資'!$2:$6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<sst xmlns="http://schemas.openxmlformats.org/spreadsheetml/2006/main" count="177" uniqueCount="143">
  <si>
    <t>　</t>
  </si>
  <si>
    <t>單位：新臺幣元</t>
  </si>
  <si>
    <t>年終實收</t>
  </si>
  <si>
    <t>以前年度</t>
  </si>
  <si>
    <t>截至本年度</t>
  </si>
  <si>
    <t>資本總額</t>
  </si>
  <si>
    <t>投資額</t>
  </si>
  <si>
    <t>決算數</t>
  </si>
  <si>
    <t>預算數</t>
  </si>
  <si>
    <t>投資淨額</t>
  </si>
  <si>
    <t>行政院主管</t>
  </si>
  <si>
    <t>中央銀行</t>
  </si>
  <si>
    <t>經濟部主管</t>
  </si>
  <si>
    <t xml:space="preserve"> </t>
  </si>
  <si>
    <t>財政部主管</t>
  </si>
  <si>
    <t>中國輸出入銀行</t>
  </si>
  <si>
    <t xml:space="preserve">交通部主管 </t>
  </si>
  <si>
    <t>總      計</t>
  </si>
  <si>
    <t>轉投資事業</t>
  </si>
  <si>
    <t>持股比例</t>
  </si>
  <si>
    <t>機關名稱</t>
  </si>
  <si>
    <t>名稱</t>
  </si>
  <si>
    <t>發行股數</t>
  </si>
  <si>
    <t>年終持有</t>
  </si>
  <si>
    <t>占發行</t>
  </si>
  <si>
    <t>比較增減</t>
  </si>
  <si>
    <t>股數</t>
  </si>
  <si>
    <t>股數％</t>
  </si>
  <si>
    <t>星能電力股份有限公司</t>
  </si>
  <si>
    <t>中殼潤滑油股份有限公司</t>
  </si>
  <si>
    <t>班卡拉銷售股份有限公司</t>
  </si>
  <si>
    <t>班卡拉農業股份有限公司</t>
  </si>
  <si>
    <t xml:space="preserve">               137    資  金  轉  投  資  </t>
  </si>
  <si>
    <t>資</t>
  </si>
  <si>
    <r>
      <t>金轉投資</t>
    </r>
    <r>
      <rPr>
        <sz val="11"/>
        <rFont val="Times New Roman"/>
        <family val="1"/>
      </rPr>
      <t xml:space="preserve">         </t>
    </r>
  </si>
  <si>
    <t>本年度投資或收回（－）額</t>
  </si>
  <si>
    <t>中央存款保險股份有限公司</t>
  </si>
  <si>
    <t>台灣糖業股份有限公司</t>
  </si>
  <si>
    <t>亞洲航空股份有限公司</t>
  </si>
  <si>
    <t>台灣高速鐵路股份有限公司</t>
  </si>
  <si>
    <t>第五期生物技術發展基金</t>
  </si>
  <si>
    <t>台灣中油股份有限公司</t>
  </si>
  <si>
    <t>台灣電力股份有限公司</t>
  </si>
  <si>
    <t>漢翔航空工業股份有限公司</t>
  </si>
  <si>
    <t>台北外匯經紀股份有限公司</t>
  </si>
  <si>
    <t>財金資訊股份有限公司</t>
  </si>
  <si>
    <t>臺灣金融控股股份有限公司</t>
  </si>
  <si>
    <t>台灣糖業股份有限公司</t>
  </si>
  <si>
    <t>台灣電力股份有限公司</t>
  </si>
  <si>
    <t>華南金融控股股份有限公司</t>
  </si>
  <si>
    <t>臺灣中小企業銀行股份有限公司</t>
  </si>
  <si>
    <r>
      <t>國泰金融控股股份有限公司</t>
    </r>
  </si>
  <si>
    <r>
      <t>兆豐金融控股股份有限公司</t>
    </r>
  </si>
  <si>
    <t>臺灣產物保險股份有限公司</t>
  </si>
  <si>
    <t>唐榮鐵工廠股份有限公司</t>
  </si>
  <si>
    <t>中華貿易開發股份有限公司</t>
  </si>
  <si>
    <t>臺灣中華日報社股份有限公司</t>
  </si>
  <si>
    <t>台灣國際造船股份有限公司</t>
  </si>
  <si>
    <t>台灣金聯資產管理股份有限公司</t>
  </si>
  <si>
    <t>金財通商務科技服務股份有限公司</t>
  </si>
  <si>
    <t>台灣金融資產服務股份有限公司</t>
  </si>
  <si>
    <t>財金資訊股份有限公司</t>
  </si>
  <si>
    <t>財宏科技股份有限公司</t>
  </si>
  <si>
    <t>陽光資產管理股份有限公司</t>
  </si>
  <si>
    <t>臺灣土地銀行股份有限公司</t>
  </si>
  <si>
    <t>中國建築經理股份有限公司</t>
  </si>
  <si>
    <t>臺灣集中保管結算所股份有限公司</t>
  </si>
  <si>
    <t>臺灣聯合銀行</t>
  </si>
  <si>
    <t>臺灣中小企業銀行股份有限公司</t>
  </si>
  <si>
    <t>中華郵政股份有限公司</t>
  </si>
  <si>
    <t>中華快遞股份有限公司</t>
  </si>
  <si>
    <t>交通部臺灣鐵路管理局</t>
  </si>
  <si>
    <t>台灣糖業股份有限公司</t>
  </si>
  <si>
    <t>註：本表預算數係指可用預算數。</t>
  </si>
  <si>
    <t>臺灣中興紙業股份有限公司</t>
  </si>
  <si>
    <t>元大金融控股股份有限公司</t>
  </si>
  <si>
    <t>土銀保險經紀人股份有限公司</t>
  </si>
  <si>
    <t>陽光資產管理股份有限公司</t>
  </si>
  <si>
    <r>
      <t>兆豐金融控股股份有限公司</t>
    </r>
  </si>
  <si>
    <t>國際建築經理股份有限公司</t>
  </si>
  <si>
    <t>中美嘉吉股份有限公司</t>
  </si>
  <si>
    <t>生物科技發展基金</t>
  </si>
  <si>
    <t>科學城物流股份有限公司</t>
  </si>
  <si>
    <t>台灣花卉生物技術股份有限公司</t>
  </si>
  <si>
    <t>森霸電力股份有限公司</t>
  </si>
  <si>
    <t>中宇環保工程股份有限公司</t>
  </si>
  <si>
    <t>越台糖業有限責任公司</t>
  </si>
  <si>
    <t>臺灣證券交易所股份有限公司</t>
  </si>
  <si>
    <t>台灣神隆股份有限公司</t>
  </si>
  <si>
    <t>月眉國際開發股份有限公司</t>
  </si>
  <si>
    <t>聯亞生技開發股份有限公司</t>
  </si>
  <si>
    <t>義典科技股份有限公司</t>
  </si>
  <si>
    <t>第四期生物技術發展基金</t>
  </si>
  <si>
    <t>太景醫藥研發控股股份有限公司</t>
  </si>
  <si>
    <t>中美和石油化學股份有限公司</t>
  </si>
  <si>
    <t>海外投資開發股份有限公司</t>
  </si>
  <si>
    <t>台灣國際造船股份有限公司</t>
  </si>
  <si>
    <t>國光電力股份有限公司</t>
  </si>
  <si>
    <t>淳品實業股份有限公司</t>
  </si>
  <si>
    <t>國光石化科技股份有限公司</t>
  </si>
  <si>
    <t>卡達燃油添加劑股份有限公司</t>
  </si>
  <si>
    <t>華威天然氣航運股份有限公司</t>
  </si>
  <si>
    <t>尼米克船東控股股份有限公司</t>
  </si>
  <si>
    <t>尼米克船舶管理股份有限公司</t>
  </si>
  <si>
    <t>聯亞電機製造股份有限公司</t>
  </si>
  <si>
    <t>台灣汽電共生股份有限公司</t>
  </si>
  <si>
    <t>班卡拉礦業股份有限公司</t>
  </si>
  <si>
    <t>國際渦輪引擎有限責任公司</t>
  </si>
  <si>
    <t>利翔航太電子股份有限公司</t>
  </si>
  <si>
    <t>捷邦管理顧問股份有公司</t>
  </si>
  <si>
    <t>台北外匯經紀股份有限公司</t>
  </si>
  <si>
    <t>財金資訊股份有限公司</t>
  </si>
  <si>
    <t>台灣金聯資產管理股份有限公司</t>
  </si>
  <si>
    <t>第一金融控股股份有限公司</t>
  </si>
  <si>
    <t>臺灣人壽保險股份有限公司</t>
  </si>
  <si>
    <t>臺灣產物保險股份有限公司</t>
  </si>
  <si>
    <t>中華開發金融控股股份有限公司</t>
  </si>
  <si>
    <t>高雄硫酸錏股份有限公司</t>
  </si>
  <si>
    <t>臺灣中興紙業股份有限公司</t>
  </si>
  <si>
    <t>中影股份有限公司</t>
  </si>
  <si>
    <t>元大金融控股股份有限公司</t>
  </si>
  <si>
    <t>臺億建築經理股份有限公司</t>
  </si>
  <si>
    <t>臺灣聯合銀行</t>
  </si>
  <si>
    <t>臺灣總合股務資料處理股份有限公司</t>
  </si>
  <si>
    <t>保德信證券投資信託股份有限公司</t>
  </si>
  <si>
    <t>亞太電信股份有限公司</t>
  </si>
  <si>
    <t>輝瑞生技股份有限公司</t>
  </si>
  <si>
    <t>越南臺海石油公司</t>
  </si>
  <si>
    <t>環能海運股份有限公司</t>
  </si>
  <si>
    <t>輕裂五碳烴合資生產計畫</t>
  </si>
  <si>
    <t>印尼痲瘋樹種植合資計畫</t>
  </si>
  <si>
    <t>臺灣期貨交易所股份有限公司</t>
  </si>
  <si>
    <t>臺灣菸酒股份有限公司</t>
  </si>
  <si>
    <t>亞洲物流股份有限公司</t>
  </si>
  <si>
    <t>合作金庫金融控股股份有限公司</t>
  </si>
  <si>
    <r>
      <t>（美元）</t>
    </r>
    <r>
      <rPr>
        <sz val="11"/>
        <color indexed="8"/>
        <rFont val="Times New Roman"/>
        <family val="1"/>
      </rPr>
      <t>1,000</t>
    </r>
  </si>
  <si>
    <r>
      <t>（美元）</t>
    </r>
    <r>
      <rPr>
        <sz val="11"/>
        <color indexed="8"/>
        <rFont val="Times New Roman"/>
        <family val="1"/>
      </rPr>
      <t>184,000,000</t>
    </r>
  </si>
  <si>
    <r>
      <t>（美元）</t>
    </r>
    <r>
      <rPr>
        <sz val="11"/>
        <color indexed="8"/>
        <rFont val="Times New Roman"/>
        <family val="1"/>
      </rPr>
      <t>101,000</t>
    </r>
  </si>
  <si>
    <r>
      <t>(</t>
    </r>
    <r>
      <rPr>
        <sz val="11"/>
        <color indexed="8"/>
        <rFont val="細明體"/>
        <family val="3"/>
      </rPr>
      <t>澳幣</t>
    </r>
    <r>
      <rPr>
        <sz val="11"/>
        <color indexed="8"/>
        <rFont val="Times New Roman"/>
        <family val="1"/>
      </rPr>
      <t>)1,000</t>
    </r>
  </si>
  <si>
    <r>
      <t>（美元）</t>
    </r>
    <r>
      <rPr>
        <sz val="11"/>
        <color indexed="8"/>
        <rFont val="Times New Roman"/>
        <family val="1"/>
      </rPr>
      <t>380,000,000</t>
    </r>
  </si>
  <si>
    <r>
      <t>（美元）</t>
    </r>
    <r>
      <rPr>
        <sz val="11"/>
        <color indexed="8"/>
        <rFont val="Times New Roman"/>
        <family val="1"/>
      </rPr>
      <t>11,028,000</t>
    </r>
  </si>
  <si>
    <t>台灣機械股份有限公司</t>
  </si>
  <si>
    <t xml:space="preserve">  及  收  回  綜  計  表 （ 續 ）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</si>
</sst>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.00_ "/>
    <numFmt numFmtId="186" formatCode="#,##0_ "/>
    <numFmt numFmtId="187" formatCode="#,##0.00_ ;[Red]\-#,##0.00\ "/>
    <numFmt numFmtId="188" formatCode="0.00_);[Red]\(0.00\)"/>
    <numFmt numFmtId="189" formatCode="#,##0.00_);[Red]\(#,##0.00\)"/>
    <numFmt numFmtId="190" formatCode="#,##0_);[Red]\(#,##0\)"/>
    <numFmt numFmtId="191" formatCode="#,##0_ ;[Red]\-#,##0\ "/>
    <numFmt numFmtId="192" formatCode="0.0000_ "/>
    <numFmt numFmtId="193" formatCode="0.000_ "/>
    <numFmt numFmtId="194" formatCode="#,##0;\-#,##0;&quot;-&quot;"/>
    <numFmt numFmtId="195" formatCode="#,##0.00;\-#,##0.00;&quot;-&quot;"/>
    <numFmt numFmtId="196" formatCode="#,##0.0000_ ;[Red]\-#,##0.0000\ "/>
    <numFmt numFmtId="197" formatCode="_-* #,##0_-;\-* #,##0_-;_-* &quot;-&quot;??_-;_-@_-"/>
    <numFmt numFmtId="198" formatCode="#,###_ ;[Red]\-#,###"/>
    <numFmt numFmtId="199" formatCode="#,###"/>
    <numFmt numFmtId="200" formatCode="#,###.00_ ;[Red]\-#,###.00\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1"/>
      <name val="華康中黑體"/>
      <family val="3"/>
    </font>
    <font>
      <b/>
      <sz val="11"/>
      <name val="Times New Roman"/>
      <family val="1"/>
    </font>
    <font>
      <b/>
      <sz val="11"/>
      <name val="細明體"/>
      <family val="3"/>
    </font>
    <font>
      <sz val="11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24"/>
      <name val="華康特粗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細明體"/>
      <family val="3"/>
    </font>
    <font>
      <sz val="11"/>
      <color indexed="10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 quotePrefix="1">
      <alignment horizontal="distributed" vertical="center"/>
    </xf>
    <xf numFmtId="185" fontId="9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9" fontId="8" fillId="0" borderId="0" xfId="0" applyNumberFormat="1" applyFont="1" applyAlignment="1" applyProtection="1" quotePrefix="1">
      <alignment horizontal="center" vertical="center"/>
      <protection/>
    </xf>
    <xf numFmtId="0" fontId="4" fillId="0" borderId="0" xfId="0" applyFont="1" applyAlignment="1">
      <alignment vertical="center"/>
    </xf>
    <xf numFmtId="39" fontId="8" fillId="0" borderId="0" xfId="0" applyNumberFormat="1" applyFont="1" applyAlignment="1" applyProtection="1">
      <alignment horizontal="distributed" vertical="center"/>
      <protection/>
    </xf>
    <xf numFmtId="39" fontId="8" fillId="0" borderId="0" xfId="0" applyNumberFormat="1" applyFont="1" applyAlignment="1" applyProtection="1" quotePrefix="1">
      <alignment horizontal="distributed" vertical="center"/>
      <protection/>
    </xf>
    <xf numFmtId="39" fontId="5" fillId="0" borderId="0" xfId="0" applyNumberFormat="1" applyFont="1" applyAlignment="1" applyProtection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39" fontId="5" fillId="0" borderId="0" xfId="0" applyNumberFormat="1" applyFont="1" applyFill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39" fontId="5" fillId="0" borderId="0" xfId="0" applyNumberFormat="1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39" fontId="5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vertical="center"/>
    </xf>
    <xf numFmtId="39" fontId="5" fillId="0" borderId="1" xfId="0" applyNumberFormat="1" applyFont="1" applyBorder="1" applyAlignment="1" applyProtection="1">
      <alignment horizontal="distributed" vertical="center"/>
      <protection/>
    </xf>
    <xf numFmtId="39" fontId="6" fillId="0" borderId="0" xfId="0" applyNumberFormat="1" applyFont="1" applyAlignment="1" applyProtection="1" quotePrefix="1">
      <alignment horizontal="center" vertical="center"/>
      <protection/>
    </xf>
    <xf numFmtId="39" fontId="5" fillId="0" borderId="0" xfId="0" applyNumberFormat="1" applyFont="1" applyBorder="1" applyAlignment="1" applyProtection="1" quotePrefix="1">
      <alignment horizontal="distributed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/>
    </xf>
    <xf numFmtId="39" fontId="5" fillId="0" borderId="0" xfId="0" applyNumberFormat="1" applyFont="1" applyBorder="1" applyAlignment="1" applyProtection="1">
      <alignment horizontal="distributed" vertical="center" wrapText="1"/>
      <protection/>
    </xf>
    <xf numFmtId="39" fontId="5" fillId="0" borderId="0" xfId="0" applyNumberFormat="1" applyFont="1" applyFill="1" applyBorder="1" applyAlignment="1" applyProtection="1" quotePrefix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87" fontId="4" fillId="0" borderId="0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Border="1" applyAlignment="1" applyProtection="1" quotePrefix="1">
      <alignment horizontal="distributed"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Border="1" applyAlignment="1">
      <alignment horizontal="distributed" vertical="center"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39" fontId="6" fillId="0" borderId="0" xfId="0" applyNumberFormat="1" applyFont="1" applyBorder="1" applyAlignment="1" applyProtection="1" quotePrefix="1">
      <alignment horizontal="center" vertical="center"/>
      <protection/>
    </xf>
    <xf numFmtId="39" fontId="8" fillId="0" borderId="0" xfId="0" applyNumberFormat="1" applyFont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Alignment="1" applyProtection="1" quotePrefix="1">
      <alignment horizontal="distributed" vertical="center" wrapText="1"/>
      <protection/>
    </xf>
    <xf numFmtId="37" fontId="4" fillId="0" borderId="0" xfId="0" applyNumberFormat="1" applyFont="1" applyAlignment="1" applyProtection="1">
      <alignment vertical="center"/>
      <protection/>
    </xf>
    <xf numFmtId="187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9" fontId="5" fillId="0" borderId="0" xfId="0" applyNumberFormat="1" applyFont="1" applyAlignment="1" applyProtection="1" quotePrefix="1">
      <alignment horizontal="distributed" vertical="center"/>
      <protection/>
    </xf>
    <xf numFmtId="190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7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/>
    </xf>
    <xf numFmtId="187" fontId="4" fillId="0" borderId="1" xfId="0" applyNumberFormat="1" applyFont="1" applyBorder="1" applyAlignment="1" applyProtection="1">
      <alignment vertical="center"/>
      <protection/>
    </xf>
    <xf numFmtId="199" fontId="4" fillId="0" borderId="0" xfId="0" applyNumberFormat="1" applyFont="1" applyFill="1" applyBorder="1" applyAlignment="1" applyProtection="1">
      <alignment vertical="center"/>
      <protection/>
    </xf>
    <xf numFmtId="37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37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39" fontId="16" fillId="0" borderId="0" xfId="16" applyNumberFormat="1" applyFont="1" applyAlignment="1" applyProtection="1">
      <alignment horizontal="distributed" vertical="center"/>
      <protection locked="0"/>
    </xf>
    <xf numFmtId="37" fontId="15" fillId="0" borderId="0" xfId="16" applyNumberFormat="1" applyFont="1" applyAlignment="1" applyProtection="1">
      <alignment vertical="center"/>
      <protection locked="0"/>
    </xf>
    <xf numFmtId="3" fontId="15" fillId="0" borderId="0" xfId="16" applyNumberFormat="1" applyFont="1" applyAlignment="1" applyProtection="1">
      <alignment vertical="center"/>
      <protection locked="0"/>
    </xf>
    <xf numFmtId="3" fontId="15" fillId="0" borderId="0" xfId="16" applyNumberFormat="1" applyFont="1" applyAlignment="1" applyProtection="1">
      <alignment vertical="center"/>
      <protection/>
    </xf>
    <xf numFmtId="37" fontId="15" fillId="0" borderId="0" xfId="16" applyNumberFormat="1" applyFont="1" applyAlignment="1" applyProtection="1">
      <alignment vertical="center"/>
      <protection/>
    </xf>
    <xf numFmtId="187" fontId="15" fillId="0" borderId="0" xfId="16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4" fillId="0" borderId="0" xfId="15" applyNumberFormat="1" applyFont="1" applyFill="1" applyBorder="1" applyAlignment="1" applyProtection="1">
      <alignment horizontal="right" vertical="center"/>
      <protection locked="0"/>
    </xf>
    <xf numFmtId="3" fontId="4" fillId="0" borderId="0" xfId="15" applyNumberFormat="1" applyFont="1" applyFill="1" applyBorder="1" applyAlignment="1" applyProtection="1">
      <alignment vertical="center"/>
      <protection locked="0"/>
    </xf>
    <xf numFmtId="3" fontId="4" fillId="0" borderId="0" xfId="15" applyNumberFormat="1" applyFont="1" applyFill="1" applyBorder="1" applyAlignment="1" applyProtection="1">
      <alignment horizontal="center" vertical="center"/>
      <protection locked="0"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quotePrefix="1">
      <alignment horizontal="right"/>
    </xf>
    <xf numFmtId="0" fontId="14" fillId="0" borderId="0" xfId="0" applyFont="1" applyBorder="1" applyAlignment="1" quotePrefix="1">
      <alignment horizontal="left"/>
    </xf>
    <xf numFmtId="39" fontId="7" fillId="0" borderId="0" xfId="0" applyNumberFormat="1" applyFont="1" applyAlignment="1" applyProtection="1">
      <alignment horizontal="distributed" vertical="center"/>
      <protection/>
    </xf>
    <xf numFmtId="0" fontId="7" fillId="0" borderId="0" xfId="0" applyFont="1" applyAlignment="1">
      <alignment vertical="center"/>
    </xf>
    <xf numFmtId="39" fontId="18" fillId="0" borderId="0" xfId="0" applyNumberFormat="1" applyFont="1" applyAlignment="1" applyProtection="1" quotePrefix="1">
      <alignment horizontal="distributed" vertical="center"/>
      <protection/>
    </xf>
    <xf numFmtId="39" fontId="18" fillId="0" borderId="0" xfId="0" applyNumberFormat="1" applyFont="1" applyAlignment="1" applyProtection="1">
      <alignment horizontal="distributed" vertical="center"/>
      <protection/>
    </xf>
    <xf numFmtId="37" fontId="17" fillId="0" borderId="0" xfId="0" applyNumberFormat="1" applyFont="1" applyAlignment="1" applyProtection="1">
      <alignment vertical="center"/>
      <protection/>
    </xf>
    <xf numFmtId="3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9" fontId="16" fillId="0" borderId="0" xfId="0" applyNumberFormat="1" applyFont="1" applyAlignment="1" applyProtection="1">
      <alignment horizontal="distributed" vertical="center"/>
      <protection/>
    </xf>
    <xf numFmtId="39" fontId="16" fillId="0" borderId="0" xfId="0" applyNumberFormat="1" applyFont="1" applyAlignment="1" applyProtection="1" quotePrefix="1">
      <alignment horizontal="distributed" vertical="center"/>
      <protection/>
    </xf>
    <xf numFmtId="37" fontId="15" fillId="0" borderId="0" xfId="0" applyNumberFormat="1" applyFont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/>
    </xf>
    <xf numFmtId="37" fontId="15" fillId="0" borderId="0" xfId="0" applyNumberFormat="1" applyFont="1" applyAlignment="1" applyProtection="1">
      <alignment vertical="center"/>
      <protection/>
    </xf>
    <xf numFmtId="187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horizontal="distributed" vertical="center"/>
      <protection locked="0"/>
    </xf>
    <xf numFmtId="38" fontId="4" fillId="0" borderId="0" xfId="15" applyNumberFormat="1" applyFont="1" applyFill="1" applyBorder="1" applyAlignment="1" applyProtection="1">
      <alignment horizontal="right" vertical="center"/>
      <protection locked="0"/>
    </xf>
    <xf numFmtId="37" fontId="15" fillId="0" borderId="0" xfId="0" applyNumberFormat="1" applyFont="1" applyBorder="1" applyAlignment="1" applyProtection="1">
      <alignment vertical="center"/>
      <protection/>
    </xf>
    <xf numFmtId="3" fontId="5" fillId="0" borderId="0" xfId="15" applyNumberFormat="1" applyFont="1" applyFill="1" applyBorder="1" applyAlignment="1" applyProtection="1">
      <alignment horizontal="right" vertical="center"/>
      <protection locked="0"/>
    </xf>
    <xf numFmtId="39" fontId="16" fillId="0" borderId="0" xfId="0" applyNumberFormat="1" applyFont="1" applyFill="1" applyBorder="1" applyAlignment="1" applyProtection="1" quotePrefix="1">
      <alignment horizontal="distributed" vertical="center"/>
      <protection locked="0"/>
    </xf>
    <xf numFmtId="39" fontId="16" fillId="0" borderId="0" xfId="0" applyNumberFormat="1" applyFont="1" applyFill="1" applyBorder="1" applyAlignment="1" applyProtection="1">
      <alignment horizontal="distributed" vertical="center"/>
      <protection locked="0"/>
    </xf>
    <xf numFmtId="3" fontId="15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3" fontId="4" fillId="0" borderId="0" xfId="15" applyNumberFormat="1" applyFont="1" applyFill="1" applyBorder="1" applyAlignment="1" applyProtection="1">
      <alignment horizontal="left" vertical="center"/>
      <protection locked="0"/>
    </xf>
    <xf numFmtId="187" fontId="20" fillId="0" borderId="0" xfId="0" applyNumberFormat="1" applyFont="1" applyAlignment="1" applyProtection="1">
      <alignment vertical="center"/>
      <protection/>
    </xf>
    <xf numFmtId="39" fontId="16" fillId="0" borderId="0" xfId="0" applyNumberFormat="1" applyFont="1" applyBorder="1" applyAlignment="1" applyProtection="1" quotePrefix="1">
      <alignment horizontal="distributed" vertical="center"/>
      <protection/>
    </xf>
    <xf numFmtId="37" fontId="15" fillId="0" borderId="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15" fillId="0" borderId="1" xfId="0" applyNumberFormat="1" applyFont="1" applyBorder="1" applyAlignment="1" applyProtection="1">
      <alignment vertical="center"/>
      <protection locked="0"/>
    </xf>
    <xf numFmtId="37" fontId="4" fillId="0" borderId="1" xfId="0" applyNumberFormat="1" applyFont="1" applyBorder="1" applyAlignment="1" applyProtection="1">
      <alignment vertical="center"/>
      <protection locked="0"/>
    </xf>
    <xf numFmtId="37" fontId="15" fillId="0" borderId="1" xfId="0" applyNumberFormat="1" applyFont="1" applyBorder="1" applyAlignment="1" applyProtection="1">
      <alignment vertical="center"/>
      <protection/>
    </xf>
    <xf numFmtId="187" fontId="15" fillId="0" borderId="1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horizontal="distributed" vertical="center"/>
      <protection/>
    </xf>
    <xf numFmtId="3" fontId="15" fillId="0" borderId="0" xfId="0" applyNumberFormat="1" applyFont="1" applyBorder="1" applyAlignment="1" applyProtection="1">
      <alignment vertical="center"/>
      <protection/>
    </xf>
    <xf numFmtId="187" fontId="15" fillId="0" borderId="0" xfId="0" applyNumberFormat="1" applyFont="1" applyBorder="1" applyAlignment="1" applyProtection="1">
      <alignment vertical="center"/>
      <protection/>
    </xf>
    <xf numFmtId="39" fontId="21" fillId="0" borderId="0" xfId="0" applyNumberFormat="1" applyFont="1" applyAlignment="1" applyProtection="1">
      <alignment horizontal="distributed" vertical="center"/>
      <protection/>
    </xf>
    <xf numFmtId="37" fontId="19" fillId="0" borderId="0" xfId="0" applyNumberFormat="1" applyFont="1" applyAlignment="1" applyProtection="1">
      <alignment vertical="center"/>
      <protection/>
    </xf>
    <xf numFmtId="0" fontId="22" fillId="0" borderId="0" xfId="0" applyFont="1" applyBorder="1" applyAlignment="1">
      <alignment horizontal="distributed" vertical="center"/>
    </xf>
    <xf numFmtId="39" fontId="16" fillId="0" borderId="0" xfId="0" applyNumberFormat="1" applyFont="1" applyAlignment="1" applyProtection="1">
      <alignment horizontal="distributed"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horizontal="distributed" vertical="center"/>
    </xf>
    <xf numFmtId="39" fontId="22" fillId="0" borderId="0" xfId="0" applyNumberFormat="1" applyFont="1" applyAlignment="1" applyProtection="1">
      <alignment horizontal="distributed" vertical="center"/>
      <protection/>
    </xf>
    <xf numFmtId="39" fontId="22" fillId="0" borderId="0" xfId="0" applyNumberFormat="1" applyFont="1" applyBorder="1" applyAlignment="1" applyProtection="1">
      <alignment horizontal="distributed" vertical="center"/>
      <protection/>
    </xf>
    <xf numFmtId="39" fontId="18" fillId="0" borderId="0" xfId="0" applyNumberFormat="1" applyFont="1" applyBorder="1" applyAlignment="1" applyProtection="1" quotePrefix="1">
      <alignment horizontal="distributed" vertical="center"/>
      <protection/>
    </xf>
    <xf numFmtId="37" fontId="17" fillId="0" borderId="0" xfId="0" applyNumberFormat="1" applyFont="1" applyBorder="1" applyAlignment="1" applyProtection="1">
      <alignment horizontal="right"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37" fontId="4" fillId="0" borderId="0" xfId="16" applyNumberFormat="1" applyFont="1" applyAlignment="1" applyProtection="1">
      <alignment vertical="center"/>
      <protection locked="0"/>
    </xf>
    <xf numFmtId="39" fontId="18" fillId="0" borderId="0" xfId="0" applyNumberFormat="1" applyFont="1" applyFill="1" applyBorder="1" applyAlignment="1" applyProtection="1">
      <alignment horizontal="distributed" vertical="center"/>
      <protection/>
    </xf>
    <xf numFmtId="39" fontId="18" fillId="0" borderId="0" xfId="0" applyNumberFormat="1" applyFont="1" applyBorder="1" applyAlignment="1" applyProtection="1">
      <alignment horizontal="distributed"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15" fillId="0" borderId="0" xfId="0" applyNumberFormat="1" applyFont="1" applyBorder="1" applyAlignment="1" applyProtection="1">
      <alignment vertical="center"/>
      <protection locked="0"/>
    </xf>
    <xf numFmtId="37" fontId="19" fillId="0" borderId="0" xfId="0" applyNumberFormat="1" applyFont="1" applyBorder="1" applyAlignment="1" applyProtection="1">
      <alignment horizontal="right" vertical="center"/>
      <protection/>
    </xf>
    <xf numFmtId="39" fontId="22" fillId="0" borderId="0" xfId="0" applyNumberFormat="1" applyFont="1" applyFill="1" applyBorder="1" applyAlignment="1" applyProtection="1">
      <alignment horizontal="distributed" vertical="center"/>
      <protection/>
    </xf>
    <xf numFmtId="39" fontId="22" fillId="0" borderId="0" xfId="0" applyNumberFormat="1" applyFont="1" applyFill="1" applyAlignment="1" applyProtection="1">
      <alignment horizontal="distributed" vertical="center"/>
      <protection/>
    </xf>
    <xf numFmtId="39" fontId="8" fillId="0" borderId="0" xfId="0" applyNumberFormat="1" applyFont="1" applyAlignment="1" applyProtection="1">
      <alignment horizontal="distributed" vertical="center" wrapText="1"/>
      <protection/>
    </xf>
    <xf numFmtId="38" fontId="4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right" vertical="center"/>
      <protection locked="0"/>
    </xf>
    <xf numFmtId="39" fontId="5" fillId="0" borderId="1" xfId="0" applyNumberFormat="1" applyFont="1" applyBorder="1" applyAlignment="1" applyProtection="1" quotePrefix="1">
      <alignment horizontal="distributed" vertical="center"/>
      <protection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7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/>
    </xf>
    <xf numFmtId="187" fontId="4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Border="1" applyAlignment="1">
      <alignment horizontal="center" vertical="center"/>
    </xf>
    <xf numFmtId="39" fontId="16" fillId="0" borderId="1" xfId="0" applyNumberFormat="1" applyFont="1" applyBorder="1" applyAlignment="1" applyProtection="1">
      <alignment horizontal="distributed" vertical="center"/>
      <protection/>
    </xf>
    <xf numFmtId="39" fontId="22" fillId="0" borderId="7" xfId="0" applyNumberFormat="1" applyFont="1" applyFill="1" applyBorder="1" applyAlignment="1" applyProtection="1">
      <alignment horizontal="distributed" vertical="center"/>
      <protection/>
    </xf>
    <xf numFmtId="39" fontId="5" fillId="0" borderId="7" xfId="0" applyNumberFormat="1" applyFont="1" applyBorder="1" applyAlignment="1" applyProtection="1" quotePrefix="1">
      <alignment horizontal="distributed" vertical="center"/>
      <protection/>
    </xf>
    <xf numFmtId="37" fontId="4" fillId="0" borderId="7" xfId="0" applyNumberFormat="1" applyFont="1" applyBorder="1" applyAlignment="1" applyProtection="1">
      <alignment horizontal="right" vertical="center"/>
      <protection locked="0"/>
    </xf>
    <xf numFmtId="3" fontId="4" fillId="0" borderId="7" xfId="0" applyNumberFormat="1" applyFont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vertical="center"/>
      <protection locked="0"/>
    </xf>
    <xf numFmtId="187" fontId="4" fillId="0" borderId="7" xfId="0" applyNumberFormat="1" applyFont="1" applyBorder="1" applyAlignment="1" applyProtection="1">
      <alignment vertical="center"/>
      <protection/>
    </xf>
    <xf numFmtId="39" fontId="22" fillId="0" borderId="1" xfId="0" applyNumberFormat="1" applyFont="1" applyFill="1" applyBorder="1" applyAlignment="1" applyProtection="1">
      <alignment horizontal="distributed" vertical="center"/>
      <protection/>
    </xf>
    <xf numFmtId="3" fontId="15" fillId="0" borderId="0" xfId="0" applyNumberFormat="1" applyFont="1" applyFill="1" applyAlignment="1" applyProtection="1">
      <alignment vertical="center"/>
      <protection/>
    </xf>
    <xf numFmtId="3" fontId="15" fillId="0" borderId="1" xfId="0" applyNumberFormat="1" applyFont="1" applyFill="1" applyBorder="1" applyAlignment="1" applyProtection="1">
      <alignment vertical="center"/>
      <protection/>
    </xf>
    <xf numFmtId="187" fontId="15" fillId="0" borderId="0" xfId="0" applyNumberFormat="1" applyFont="1" applyFill="1" applyAlignment="1" applyProtection="1">
      <alignment vertical="center"/>
      <protection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 locked="0"/>
    </xf>
    <xf numFmtId="37" fontId="16" fillId="0" borderId="1" xfId="0" applyNumberFormat="1" applyFont="1" applyFill="1" applyBorder="1" applyAlignment="1" applyProtection="1">
      <alignment horizontal="right" vertical="center"/>
      <protection locked="0"/>
    </xf>
    <xf numFmtId="37" fontId="1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quotePrefix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 quotePrefix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2" xfId="0" applyFont="1" applyBorder="1" applyAlignment="1" quotePrefix="1">
      <alignment horizontal="distributed" vertical="center"/>
    </xf>
    <xf numFmtId="0" fontId="5" fillId="0" borderId="13" xfId="0" applyFont="1" applyBorder="1" applyAlignment="1" quotePrefix="1">
      <alignment horizontal="distributed" vertical="center"/>
    </xf>
    <xf numFmtId="0" fontId="5" fillId="0" borderId="14" xfId="0" applyFont="1" applyBorder="1" applyAlignment="1" quotePrefix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8">
    <cellStyle name="Normal" xfId="0"/>
    <cellStyle name="一般_92轉投資自編決算數" xfId="15"/>
    <cellStyle name="一般_乙137資金轉投資及其盈虧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54"/>
  <sheetViews>
    <sheetView showGridLines="0" showZeros="0" tabSelected="1" view="pageBreakPreview" zoomScale="75" zoomScaleNormal="75" zoomScaleSheetLayoutView="75" workbookViewId="0" topLeftCell="A1">
      <selection activeCell="D5" sqref="D5:D6"/>
    </sheetView>
  </sheetViews>
  <sheetFormatPr defaultColWidth="9.00390625" defaultRowHeight="15.75"/>
  <cols>
    <col min="1" max="1" width="28.875" style="2" customWidth="1"/>
    <col min="2" max="2" width="33.375" style="2" customWidth="1"/>
    <col min="3" max="3" width="17.625" style="2" customWidth="1"/>
    <col min="4" max="4" width="14.375" style="2" customWidth="1"/>
    <col min="5" max="5" width="17.125" style="2" customWidth="1"/>
    <col min="6" max="6" width="17.875" style="2" customWidth="1"/>
    <col min="7" max="7" width="16.50390625" style="2" customWidth="1"/>
    <col min="8" max="8" width="18.625" style="2" customWidth="1"/>
    <col min="9" max="9" width="22.25390625" style="2" customWidth="1"/>
    <col min="10" max="10" width="18.25390625" style="2" customWidth="1"/>
    <col min="11" max="11" width="11.375" style="2" customWidth="1"/>
    <col min="12" max="16384" width="9.00390625" style="2" customWidth="1"/>
  </cols>
  <sheetData>
    <row r="1" ht="0.75" customHeight="1"/>
    <row r="2" spans="5:6" s="1" customFormat="1" ht="41.25" customHeight="1">
      <c r="E2" s="87" t="s">
        <v>32</v>
      </c>
      <c r="F2" s="88" t="s">
        <v>142</v>
      </c>
    </row>
    <row r="3" spans="1:11" s="1" customFormat="1" ht="24.75" customHeight="1" thickBot="1">
      <c r="A3" s="4"/>
      <c r="B3" s="4"/>
      <c r="C3" s="4"/>
      <c r="D3" s="4"/>
      <c r="E3" s="4"/>
      <c r="F3" s="4"/>
      <c r="G3" s="4"/>
      <c r="H3" s="8" t="s">
        <v>0</v>
      </c>
      <c r="I3" s="4"/>
      <c r="J3" s="4"/>
      <c r="K3" s="13" t="s">
        <v>1</v>
      </c>
    </row>
    <row r="4" spans="1:11" s="6" customFormat="1" ht="24.75" customHeight="1">
      <c r="A4" s="9"/>
      <c r="B4" s="180" t="s">
        <v>18</v>
      </c>
      <c r="C4" s="181"/>
      <c r="D4" s="182"/>
      <c r="E4" s="160" t="s">
        <v>33</v>
      </c>
      <c r="F4" s="187" t="s">
        <v>34</v>
      </c>
      <c r="G4" s="187"/>
      <c r="H4" s="187"/>
      <c r="I4" s="188"/>
      <c r="J4" s="183" t="s">
        <v>19</v>
      </c>
      <c r="K4" s="181"/>
    </row>
    <row r="5" spans="1:11" s="6" customFormat="1" ht="24.75" customHeight="1">
      <c r="A5" s="9" t="s">
        <v>20</v>
      </c>
      <c r="B5" s="177" t="s">
        <v>21</v>
      </c>
      <c r="C5" s="9" t="s">
        <v>2</v>
      </c>
      <c r="D5" s="179" t="s">
        <v>22</v>
      </c>
      <c r="E5" s="9" t="s">
        <v>3</v>
      </c>
      <c r="F5" s="184" t="s">
        <v>35</v>
      </c>
      <c r="G5" s="185"/>
      <c r="H5" s="186"/>
      <c r="I5" s="9" t="s">
        <v>4</v>
      </c>
      <c r="J5" s="11" t="s">
        <v>23</v>
      </c>
      <c r="K5" s="14" t="s">
        <v>24</v>
      </c>
    </row>
    <row r="6" spans="1:11" s="6" customFormat="1" ht="24.75" customHeight="1" thickBot="1">
      <c r="A6" s="10"/>
      <c r="B6" s="178"/>
      <c r="C6" s="12" t="s">
        <v>5</v>
      </c>
      <c r="D6" s="178"/>
      <c r="E6" s="10" t="s">
        <v>6</v>
      </c>
      <c r="F6" s="10" t="s">
        <v>7</v>
      </c>
      <c r="G6" s="10" t="s">
        <v>8</v>
      </c>
      <c r="H6" s="10" t="s">
        <v>25</v>
      </c>
      <c r="I6" s="10" t="s">
        <v>9</v>
      </c>
      <c r="J6" s="10" t="s">
        <v>26</v>
      </c>
      <c r="K6" s="15" t="s">
        <v>27</v>
      </c>
    </row>
    <row r="7" spans="2:11" s="1" customFormat="1" ht="12.75" customHeight="1">
      <c r="B7" s="5"/>
      <c r="C7" s="2"/>
      <c r="D7" s="2"/>
      <c r="E7" s="2"/>
      <c r="F7" s="3"/>
      <c r="G7" s="3"/>
      <c r="H7" s="3"/>
      <c r="I7" s="2"/>
      <c r="J7" s="2"/>
      <c r="K7" s="2"/>
    </row>
    <row r="8" spans="1:11" s="90" customFormat="1" ht="22.5" customHeight="1">
      <c r="A8" s="16" t="s">
        <v>10</v>
      </c>
      <c r="B8" s="89"/>
      <c r="C8" s="78"/>
      <c r="D8" s="78"/>
      <c r="E8" s="78">
        <f>E9</f>
        <v>4904731000</v>
      </c>
      <c r="F8" s="79">
        <f>F9</f>
        <v>0</v>
      </c>
      <c r="G8" s="79">
        <f>G9</f>
        <v>0</v>
      </c>
      <c r="H8" s="79">
        <f>H9</f>
        <v>0</v>
      </c>
      <c r="I8" s="78">
        <f>I9</f>
        <v>4904731000</v>
      </c>
      <c r="J8" s="78"/>
      <c r="K8" s="78"/>
    </row>
    <row r="9" spans="1:63" s="96" customFormat="1" ht="27.75" customHeight="1">
      <c r="A9" s="91" t="s">
        <v>11</v>
      </c>
      <c r="B9" s="92"/>
      <c r="C9" s="93"/>
      <c r="D9" s="93"/>
      <c r="E9" s="93">
        <f>SUM(E10:E10)</f>
        <v>4904731000</v>
      </c>
      <c r="F9" s="93">
        <f>SUM(F10:F10)</f>
        <v>0</v>
      </c>
      <c r="G9" s="93">
        <f>SUM(G10:G10)</f>
        <v>0</v>
      </c>
      <c r="H9" s="94">
        <f>SUM(H10:H10)</f>
        <v>0</v>
      </c>
      <c r="I9" s="93">
        <f>SUM(I10:I10)</f>
        <v>4904731000</v>
      </c>
      <c r="J9" s="93"/>
      <c r="K9" s="93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</row>
    <row r="10" spans="1:59" s="105" customFormat="1" ht="22.5" customHeight="1">
      <c r="A10" s="97"/>
      <c r="B10" s="98" t="s">
        <v>36</v>
      </c>
      <c r="C10" s="99">
        <v>10000000000</v>
      </c>
      <c r="D10" s="99">
        <v>1000000000</v>
      </c>
      <c r="E10" s="99">
        <v>4904731000</v>
      </c>
      <c r="F10" s="100"/>
      <c r="G10" s="100"/>
      <c r="H10" s="101">
        <f>F10-G10</f>
        <v>0</v>
      </c>
      <c r="I10" s="102">
        <f>E10+F10</f>
        <v>4904731000</v>
      </c>
      <c r="J10" s="99">
        <v>490473100</v>
      </c>
      <c r="K10" s="103">
        <f>IF(D10="","",(J10/D10)*100)</f>
        <v>49.047309999999996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</row>
    <row r="11" spans="1:63" s="17" customFormat="1" ht="18.75" customHeight="1">
      <c r="A11" s="97"/>
      <c r="B11" s="97"/>
      <c r="C11" s="102"/>
      <c r="D11" s="102"/>
      <c r="E11" s="102"/>
      <c r="F11" s="101"/>
      <c r="G11" s="101"/>
      <c r="H11" s="101"/>
      <c r="I11" s="102"/>
      <c r="J11" s="102"/>
      <c r="K11" s="102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</row>
    <row r="12" spans="1:11" s="90" customFormat="1" ht="30" customHeight="1">
      <c r="A12" s="16" t="s">
        <v>12</v>
      </c>
      <c r="B12" s="18"/>
      <c r="C12" s="78"/>
      <c r="D12" s="78"/>
      <c r="E12" s="78">
        <f>E13+E33+E50+E57</f>
        <v>24222940157</v>
      </c>
      <c r="F12" s="78">
        <f>F13+F33+F50+F57</f>
        <v>103153083</v>
      </c>
      <c r="G12" s="78">
        <f>G13+G33+G50+G57</f>
        <v>19003082272</v>
      </c>
      <c r="H12" s="78">
        <f>H13+H33+H50+H57</f>
        <v>-18899929189</v>
      </c>
      <c r="I12" s="78">
        <f>I13+I33+I50+I57</f>
        <v>24326093240</v>
      </c>
      <c r="J12" s="106"/>
      <c r="K12" s="78"/>
    </row>
    <row r="13" spans="1:11" s="90" customFormat="1" ht="24.75" customHeight="1">
      <c r="A13" s="19" t="s">
        <v>37</v>
      </c>
      <c r="B13" s="18"/>
      <c r="C13" s="78"/>
      <c r="D13" s="78"/>
      <c r="E13" s="78">
        <f>SUM(E14:E32)</f>
        <v>10240708373</v>
      </c>
      <c r="F13" s="78">
        <f>SUM(F14:F32)</f>
        <v>-6246917</v>
      </c>
      <c r="G13" s="78">
        <f>SUM(G14:G32)</f>
        <v>-311809859</v>
      </c>
      <c r="H13" s="78">
        <f>SUM(H14:H32)</f>
        <v>305562942</v>
      </c>
      <c r="I13" s="78">
        <f>SUM(I14:I32)</f>
        <v>10234461456</v>
      </c>
      <c r="J13" s="106"/>
      <c r="K13" s="78"/>
    </row>
    <row r="14" spans="1:11" s="17" customFormat="1" ht="22.5" customHeight="1">
      <c r="A14" s="20"/>
      <c r="B14" s="107" t="s">
        <v>126</v>
      </c>
      <c r="C14" s="80">
        <v>620000000</v>
      </c>
      <c r="D14" s="80">
        <v>620000</v>
      </c>
      <c r="E14" s="108">
        <v>18141000</v>
      </c>
      <c r="F14" s="43"/>
      <c r="G14" s="100"/>
      <c r="H14" s="169">
        <f aca="true" t="shared" si="0" ref="H14:H56">F14-G14</f>
        <v>0</v>
      </c>
      <c r="I14" s="109">
        <f aca="true" t="shared" si="1" ref="I14:I32">E14+F14</f>
        <v>18141000</v>
      </c>
      <c r="J14" s="81">
        <v>279000</v>
      </c>
      <c r="K14" s="103">
        <f aca="true" t="shared" si="2" ref="K14:K32">IF(D14="","",(J14/D14)*100)</f>
        <v>45</v>
      </c>
    </row>
    <row r="15" spans="1:11" s="17" customFormat="1" ht="22.5" customHeight="1">
      <c r="A15" s="21"/>
      <c r="B15" s="107" t="s">
        <v>80</v>
      </c>
      <c r="C15" s="80">
        <v>140000000</v>
      </c>
      <c r="D15" s="80">
        <v>140000</v>
      </c>
      <c r="E15" s="108">
        <v>56000000</v>
      </c>
      <c r="F15" s="43"/>
      <c r="G15" s="100"/>
      <c r="H15" s="169">
        <f t="shared" si="0"/>
        <v>0</v>
      </c>
      <c r="I15" s="109">
        <f t="shared" si="1"/>
        <v>56000000</v>
      </c>
      <c r="J15" s="81">
        <v>56000</v>
      </c>
      <c r="K15" s="103">
        <f t="shared" si="2"/>
        <v>40</v>
      </c>
    </row>
    <row r="16" spans="1:11" s="17" customFormat="1" ht="22.5" customHeight="1">
      <c r="A16" s="20"/>
      <c r="B16" s="107" t="s">
        <v>81</v>
      </c>
      <c r="C16" s="80">
        <v>1732386961</v>
      </c>
      <c r="D16" s="82"/>
      <c r="E16" s="108">
        <v>676203030</v>
      </c>
      <c r="F16" s="43"/>
      <c r="G16" s="100"/>
      <c r="H16" s="169">
        <f t="shared" si="0"/>
        <v>0</v>
      </c>
      <c r="I16" s="109">
        <f t="shared" si="1"/>
        <v>676203030</v>
      </c>
      <c r="J16" s="110"/>
      <c r="K16" s="103">
        <f t="shared" si="2"/>
      </c>
    </row>
    <row r="17" spans="1:11" s="17" customFormat="1" ht="22.5" customHeight="1">
      <c r="A17" s="20"/>
      <c r="B17" s="107" t="s">
        <v>82</v>
      </c>
      <c r="C17" s="80">
        <v>466666670</v>
      </c>
      <c r="D17" s="80">
        <v>46666667</v>
      </c>
      <c r="E17" s="108">
        <v>132930000</v>
      </c>
      <c r="F17" s="43"/>
      <c r="G17" s="100"/>
      <c r="H17" s="169">
        <f t="shared" si="0"/>
        <v>0</v>
      </c>
      <c r="I17" s="109">
        <f t="shared" si="1"/>
        <v>132930000</v>
      </c>
      <c r="J17" s="80">
        <v>13293000</v>
      </c>
      <c r="K17" s="103">
        <f t="shared" si="2"/>
        <v>28.484999796535714</v>
      </c>
    </row>
    <row r="18" spans="1:11" s="17" customFormat="1" ht="22.5" customHeight="1">
      <c r="A18" s="20"/>
      <c r="B18" s="107" t="s">
        <v>83</v>
      </c>
      <c r="C18" s="80">
        <v>1000000000</v>
      </c>
      <c r="D18" s="80">
        <v>100000000</v>
      </c>
      <c r="E18" s="108">
        <v>270000000</v>
      </c>
      <c r="F18" s="43"/>
      <c r="G18" s="100">
        <v>-270000000</v>
      </c>
      <c r="H18" s="169">
        <f t="shared" si="0"/>
        <v>270000000</v>
      </c>
      <c r="I18" s="109">
        <f t="shared" si="1"/>
        <v>270000000</v>
      </c>
      <c r="J18" s="80">
        <v>27000000</v>
      </c>
      <c r="K18" s="103">
        <f t="shared" si="2"/>
        <v>27</v>
      </c>
    </row>
    <row r="19" spans="1:11" s="17" customFormat="1" ht="22.5" customHeight="1">
      <c r="A19" s="20"/>
      <c r="B19" s="107" t="s">
        <v>38</v>
      </c>
      <c r="C19" s="80">
        <v>955873810</v>
      </c>
      <c r="D19" s="80">
        <v>95587381</v>
      </c>
      <c r="E19" s="108">
        <v>215667660</v>
      </c>
      <c r="F19" s="43"/>
      <c r="G19" s="100"/>
      <c r="H19" s="169">
        <f t="shared" si="0"/>
        <v>0</v>
      </c>
      <c r="I19" s="109">
        <f t="shared" si="1"/>
        <v>215667660</v>
      </c>
      <c r="J19" s="81">
        <v>14752054</v>
      </c>
      <c r="K19" s="103">
        <f t="shared" si="2"/>
        <v>15.433055959551817</v>
      </c>
    </row>
    <row r="20" spans="1:11" s="17" customFormat="1" ht="22.5" customHeight="1">
      <c r="A20" s="20"/>
      <c r="B20" s="107" t="s">
        <v>84</v>
      </c>
      <c r="C20" s="80">
        <v>6000000000</v>
      </c>
      <c r="D20" s="80">
        <v>600000000</v>
      </c>
      <c r="E20" s="108">
        <v>1216800356</v>
      </c>
      <c r="F20" s="43"/>
      <c r="G20" s="100"/>
      <c r="H20" s="169">
        <f t="shared" si="0"/>
        <v>0</v>
      </c>
      <c r="I20" s="109">
        <f t="shared" si="1"/>
        <v>1216800356</v>
      </c>
      <c r="J20" s="81">
        <v>120000000</v>
      </c>
      <c r="K20" s="103">
        <f t="shared" si="2"/>
        <v>20</v>
      </c>
    </row>
    <row r="21" spans="1:11" s="17" customFormat="1" ht="22.5" customHeight="1">
      <c r="A21" s="20"/>
      <c r="B21" s="111" t="s">
        <v>28</v>
      </c>
      <c r="C21" s="80">
        <v>3000000000</v>
      </c>
      <c r="D21" s="80">
        <v>300000000</v>
      </c>
      <c r="E21" s="108">
        <v>611275178</v>
      </c>
      <c r="F21" s="43"/>
      <c r="G21" s="100"/>
      <c r="H21" s="169">
        <f t="shared" si="0"/>
        <v>0</v>
      </c>
      <c r="I21" s="109">
        <f t="shared" si="1"/>
        <v>611275178</v>
      </c>
      <c r="J21" s="81">
        <v>60000000</v>
      </c>
      <c r="K21" s="103">
        <f t="shared" si="2"/>
        <v>20</v>
      </c>
    </row>
    <row r="22" spans="1:11" s="23" customFormat="1" ht="22.5" customHeight="1">
      <c r="A22" s="22"/>
      <c r="B22" s="112" t="s">
        <v>85</v>
      </c>
      <c r="C22" s="80">
        <v>1130474180</v>
      </c>
      <c r="D22" s="80">
        <v>113047418</v>
      </c>
      <c r="E22" s="108">
        <v>19444400</v>
      </c>
      <c r="F22" s="80"/>
      <c r="G22" s="113"/>
      <c r="H22" s="169">
        <f t="shared" si="0"/>
        <v>0</v>
      </c>
      <c r="I22" s="109">
        <f t="shared" si="1"/>
        <v>19444400</v>
      </c>
      <c r="J22" s="80">
        <v>2888844</v>
      </c>
      <c r="K22" s="103">
        <f t="shared" si="2"/>
        <v>2.5554267855989425</v>
      </c>
    </row>
    <row r="23" spans="1:11" s="23" customFormat="1" ht="22.5" customHeight="1">
      <c r="A23" s="22"/>
      <c r="B23" s="107" t="s">
        <v>86</v>
      </c>
      <c r="C23" s="80">
        <v>706939200</v>
      </c>
      <c r="D23" s="80"/>
      <c r="E23" s="108">
        <v>282775680</v>
      </c>
      <c r="F23" s="114"/>
      <c r="G23" s="113"/>
      <c r="H23" s="169">
        <f t="shared" si="0"/>
        <v>0</v>
      </c>
      <c r="I23" s="109">
        <f t="shared" si="1"/>
        <v>282775680</v>
      </c>
      <c r="J23" s="109"/>
      <c r="K23" s="103">
        <f t="shared" si="2"/>
      </c>
    </row>
    <row r="24" spans="1:11" s="17" customFormat="1" ht="22.5" customHeight="1">
      <c r="A24" s="20"/>
      <c r="B24" s="107" t="s">
        <v>87</v>
      </c>
      <c r="C24" s="80">
        <v>5983212850</v>
      </c>
      <c r="D24" s="80">
        <v>598321285</v>
      </c>
      <c r="E24" s="108">
        <v>79200000</v>
      </c>
      <c r="F24" s="114"/>
      <c r="G24" s="100"/>
      <c r="H24" s="169">
        <f t="shared" si="0"/>
        <v>0</v>
      </c>
      <c r="I24" s="109">
        <f t="shared" si="1"/>
        <v>79200000</v>
      </c>
      <c r="J24" s="109">
        <v>17946713</v>
      </c>
      <c r="K24" s="103">
        <f t="shared" si="2"/>
        <v>2.9995110402933434</v>
      </c>
    </row>
    <row r="25" spans="1:11" s="17" customFormat="1" ht="22.5" customHeight="1">
      <c r="A25" s="20"/>
      <c r="B25" s="107" t="s">
        <v>88</v>
      </c>
      <c r="C25" s="80">
        <v>6310000000</v>
      </c>
      <c r="D25" s="80">
        <v>631000000</v>
      </c>
      <c r="E25" s="108">
        <v>260000000</v>
      </c>
      <c r="F25" s="114"/>
      <c r="G25" s="100"/>
      <c r="H25" s="169">
        <f t="shared" si="0"/>
        <v>0</v>
      </c>
      <c r="I25" s="109">
        <f t="shared" si="1"/>
        <v>260000000</v>
      </c>
      <c r="J25" s="81">
        <v>26000000</v>
      </c>
      <c r="K25" s="103">
        <f t="shared" si="2"/>
        <v>4.120443740095087</v>
      </c>
    </row>
    <row r="26" spans="1:11" s="17" customFormat="1" ht="22.5" customHeight="1">
      <c r="A26" s="20"/>
      <c r="B26" s="107" t="s">
        <v>89</v>
      </c>
      <c r="C26" s="80"/>
      <c r="D26" s="80"/>
      <c r="E26" s="108">
        <v>109090</v>
      </c>
      <c r="F26" s="114">
        <v>-109090</v>
      </c>
      <c r="G26" s="100">
        <v>-109090</v>
      </c>
      <c r="H26" s="169">
        <f t="shared" si="0"/>
        <v>0</v>
      </c>
      <c r="I26" s="109">
        <f t="shared" si="1"/>
        <v>0</v>
      </c>
      <c r="J26" s="81"/>
      <c r="K26" s="103">
        <f t="shared" si="2"/>
      </c>
    </row>
    <row r="27" spans="1:11" s="17" customFormat="1" ht="22.5" customHeight="1">
      <c r="A27" s="20"/>
      <c r="B27" s="107" t="s">
        <v>90</v>
      </c>
      <c r="C27" s="80">
        <v>848000000</v>
      </c>
      <c r="D27" s="80">
        <v>84800000</v>
      </c>
      <c r="E27" s="108">
        <v>373802877</v>
      </c>
      <c r="F27" s="114"/>
      <c r="G27" s="100"/>
      <c r="H27" s="169">
        <f t="shared" si="0"/>
        <v>0</v>
      </c>
      <c r="I27" s="109">
        <f t="shared" si="1"/>
        <v>373802877</v>
      </c>
      <c r="J27" s="81">
        <v>8470000</v>
      </c>
      <c r="K27" s="103">
        <f t="shared" si="2"/>
        <v>9.98820754716981</v>
      </c>
    </row>
    <row r="28" spans="1:11" s="17" customFormat="1" ht="22.5" customHeight="1">
      <c r="A28" s="20"/>
      <c r="B28" s="107" t="s">
        <v>39</v>
      </c>
      <c r="C28" s="80">
        <v>105322243070</v>
      </c>
      <c r="D28" s="80">
        <v>10532224307</v>
      </c>
      <c r="E28" s="108">
        <v>5000000000</v>
      </c>
      <c r="F28" s="114"/>
      <c r="G28" s="100"/>
      <c r="H28" s="169">
        <f t="shared" si="0"/>
        <v>0</v>
      </c>
      <c r="I28" s="109">
        <f t="shared" si="1"/>
        <v>5000000000</v>
      </c>
      <c r="J28" s="81">
        <v>500000000</v>
      </c>
      <c r="K28" s="103">
        <f t="shared" si="2"/>
        <v>4.74733527719958</v>
      </c>
    </row>
    <row r="29" spans="1:11" s="17" customFormat="1" ht="22.5" customHeight="1">
      <c r="A29" s="20"/>
      <c r="B29" s="107" t="s">
        <v>91</v>
      </c>
      <c r="C29" s="80">
        <v>186317400</v>
      </c>
      <c r="D29" s="80">
        <v>18631740</v>
      </c>
      <c r="E29" s="108">
        <v>17400000</v>
      </c>
      <c r="F29" s="114"/>
      <c r="G29" s="100"/>
      <c r="H29" s="169">
        <f t="shared" si="0"/>
        <v>0</v>
      </c>
      <c r="I29" s="109">
        <f t="shared" si="1"/>
        <v>17400000</v>
      </c>
      <c r="J29" s="81">
        <v>1740000</v>
      </c>
      <c r="K29" s="103">
        <f t="shared" si="2"/>
        <v>9.338902324742616</v>
      </c>
    </row>
    <row r="30" spans="1:11" s="17" customFormat="1" ht="22.5" customHeight="1">
      <c r="A30" s="20"/>
      <c r="B30" s="107" t="s">
        <v>92</v>
      </c>
      <c r="C30" s="80">
        <v>2198493000</v>
      </c>
      <c r="D30" s="80"/>
      <c r="E30" s="108">
        <v>237215556</v>
      </c>
      <c r="F30" s="80"/>
      <c r="G30" s="100">
        <v>-22100000</v>
      </c>
      <c r="H30" s="169">
        <f t="shared" si="0"/>
        <v>22100000</v>
      </c>
      <c r="I30" s="109">
        <f t="shared" si="1"/>
        <v>237215556</v>
      </c>
      <c r="J30" s="81"/>
      <c r="K30" s="103">
        <f t="shared" si="2"/>
      </c>
    </row>
    <row r="31" spans="1:11" s="17" customFormat="1" ht="22.5" customHeight="1">
      <c r="A31" s="20"/>
      <c r="B31" s="107" t="s">
        <v>40</v>
      </c>
      <c r="C31" s="80">
        <v>5559750000</v>
      </c>
      <c r="D31" s="115"/>
      <c r="E31" s="108">
        <v>443653548</v>
      </c>
      <c r="F31" s="114">
        <v>-6137827</v>
      </c>
      <c r="G31" s="100">
        <v>-19600769</v>
      </c>
      <c r="H31" s="169">
        <f t="shared" si="0"/>
        <v>13462942</v>
      </c>
      <c r="I31" s="109">
        <f t="shared" si="1"/>
        <v>437515721</v>
      </c>
      <c r="J31" s="110"/>
      <c r="K31" s="103">
        <f t="shared" si="2"/>
      </c>
    </row>
    <row r="32" spans="1:11" s="17" customFormat="1" ht="22.5" customHeight="1">
      <c r="A32" s="20"/>
      <c r="B32" s="107" t="s">
        <v>93</v>
      </c>
      <c r="C32" s="80">
        <v>17314219</v>
      </c>
      <c r="D32" s="80">
        <v>571898234</v>
      </c>
      <c r="E32" s="108">
        <v>330089998</v>
      </c>
      <c r="F32" s="114"/>
      <c r="G32" s="100"/>
      <c r="H32" s="169">
        <f t="shared" si="0"/>
        <v>0</v>
      </c>
      <c r="I32" s="109">
        <f t="shared" si="1"/>
        <v>330089998</v>
      </c>
      <c r="J32" s="109">
        <v>58823529</v>
      </c>
      <c r="K32" s="103">
        <f t="shared" si="2"/>
        <v>10.285663690299138</v>
      </c>
    </row>
    <row r="33" spans="1:11" s="71" customFormat="1" ht="24.75" customHeight="1">
      <c r="A33" s="19" t="s">
        <v>41</v>
      </c>
      <c r="B33" s="107"/>
      <c r="C33" s="83" t="s">
        <v>13</v>
      </c>
      <c r="D33" s="83" t="s">
        <v>13</v>
      </c>
      <c r="E33" s="84">
        <f>SUM(E34:E49)</f>
        <v>12642357662</v>
      </c>
      <c r="F33" s="84">
        <f>SUM(F34:F49)</f>
        <v>109400000</v>
      </c>
      <c r="G33" s="84">
        <f>SUM(G34:G49)</f>
        <v>18514827048</v>
      </c>
      <c r="H33" s="84">
        <f>SUM(H34:H49)</f>
        <v>-18405427048</v>
      </c>
      <c r="I33" s="84">
        <f>SUM(I34:I49)</f>
        <v>12751757662</v>
      </c>
      <c r="J33" s="83" t="s">
        <v>13</v>
      </c>
      <c r="K33" s="116"/>
    </row>
    <row r="34" spans="1:11" s="26" customFormat="1" ht="22.5" customHeight="1">
      <c r="A34" s="24"/>
      <c r="B34" s="117" t="s">
        <v>94</v>
      </c>
      <c r="C34" s="118">
        <v>6883970048</v>
      </c>
      <c r="D34" s="118">
        <v>9010432</v>
      </c>
      <c r="E34" s="118">
        <v>2686181356</v>
      </c>
      <c r="F34" s="118"/>
      <c r="G34" s="25"/>
      <c r="H34" s="169">
        <f t="shared" si="0"/>
        <v>0</v>
      </c>
      <c r="I34" s="109">
        <f aca="true" t="shared" si="3" ref="I34:I49">E34+F34</f>
        <v>2686181356</v>
      </c>
      <c r="J34" s="119">
        <v>3475337</v>
      </c>
      <c r="K34" s="103">
        <f aca="true" t="shared" si="4" ref="K34:K42">IF(D34="","",(J34/D34)*100)</f>
        <v>38.5701484679092</v>
      </c>
    </row>
    <row r="35" spans="1:11" s="26" customFormat="1" ht="22.5" customHeight="1">
      <c r="A35" s="24"/>
      <c r="B35" s="117" t="s">
        <v>29</v>
      </c>
      <c r="C35" s="118">
        <v>690408000</v>
      </c>
      <c r="D35" s="118">
        <v>172602</v>
      </c>
      <c r="E35" s="118">
        <v>1084860000</v>
      </c>
      <c r="F35" s="118"/>
      <c r="G35" s="25"/>
      <c r="H35" s="169">
        <f t="shared" si="0"/>
        <v>0</v>
      </c>
      <c r="I35" s="109">
        <f t="shared" si="3"/>
        <v>1084860000</v>
      </c>
      <c r="J35" s="119">
        <v>84574</v>
      </c>
      <c r="K35" s="103">
        <f t="shared" si="4"/>
        <v>48.99943221978888</v>
      </c>
    </row>
    <row r="36" spans="1:11" s="28" customFormat="1" ht="22.5" customHeight="1">
      <c r="A36" s="27"/>
      <c r="B36" s="117" t="s">
        <v>95</v>
      </c>
      <c r="C36" s="118">
        <v>900000000</v>
      </c>
      <c r="D36" s="118">
        <v>90000000</v>
      </c>
      <c r="E36" s="118">
        <v>52000000</v>
      </c>
      <c r="F36" s="118"/>
      <c r="G36" s="25"/>
      <c r="H36" s="169">
        <f t="shared" si="0"/>
        <v>0</v>
      </c>
      <c r="I36" s="109">
        <f t="shared" si="3"/>
        <v>52000000</v>
      </c>
      <c r="J36" s="119">
        <v>5200000</v>
      </c>
      <c r="K36" s="103">
        <f t="shared" si="4"/>
        <v>5.777777777777778</v>
      </c>
    </row>
    <row r="37" spans="1:11" s="26" customFormat="1" ht="22.5" customHeight="1">
      <c r="A37" s="24"/>
      <c r="B37" s="117" t="s">
        <v>96</v>
      </c>
      <c r="C37" s="118">
        <v>7219079410</v>
      </c>
      <c r="D37" s="118">
        <v>721907941</v>
      </c>
      <c r="E37" s="118">
        <v>704544442</v>
      </c>
      <c r="F37" s="118"/>
      <c r="G37" s="25"/>
      <c r="H37" s="169">
        <f t="shared" si="0"/>
        <v>0</v>
      </c>
      <c r="I37" s="109">
        <f t="shared" si="3"/>
        <v>704544442</v>
      </c>
      <c r="J37" s="119">
        <v>45660862</v>
      </c>
      <c r="K37" s="103">
        <f t="shared" si="4"/>
        <v>6.325025589377746</v>
      </c>
    </row>
    <row r="38" spans="1:11" s="26" customFormat="1" ht="22.5" customHeight="1">
      <c r="A38" s="24"/>
      <c r="B38" s="107" t="s">
        <v>87</v>
      </c>
      <c r="C38" s="118">
        <v>5983212850</v>
      </c>
      <c r="D38" s="118">
        <v>598321285</v>
      </c>
      <c r="E38" s="118">
        <v>79200000</v>
      </c>
      <c r="F38" s="118"/>
      <c r="G38" s="25"/>
      <c r="H38" s="169">
        <f t="shared" si="0"/>
        <v>0</v>
      </c>
      <c r="I38" s="109">
        <f t="shared" si="3"/>
        <v>79200000</v>
      </c>
      <c r="J38" s="119">
        <v>17946713</v>
      </c>
      <c r="K38" s="103">
        <f t="shared" si="4"/>
        <v>2.9995110402933434</v>
      </c>
    </row>
    <row r="39" spans="1:11" s="17" customFormat="1" ht="22.5" customHeight="1">
      <c r="A39" s="21"/>
      <c r="B39" s="117" t="s">
        <v>97</v>
      </c>
      <c r="C39" s="118">
        <v>3278000000</v>
      </c>
      <c r="D39" s="118">
        <v>327800000</v>
      </c>
      <c r="E39" s="118">
        <v>1475100000</v>
      </c>
      <c r="F39" s="118"/>
      <c r="G39" s="25"/>
      <c r="H39" s="169">
        <f t="shared" si="0"/>
        <v>0</v>
      </c>
      <c r="I39" s="109">
        <f t="shared" si="3"/>
        <v>1475100000</v>
      </c>
      <c r="J39" s="119">
        <v>147510000</v>
      </c>
      <c r="K39" s="103">
        <f t="shared" si="4"/>
        <v>45</v>
      </c>
    </row>
    <row r="40" spans="1:11" s="26" customFormat="1" ht="22.5" customHeight="1">
      <c r="A40" s="24"/>
      <c r="B40" s="117" t="s">
        <v>98</v>
      </c>
      <c r="C40" s="118">
        <v>650000000</v>
      </c>
      <c r="D40" s="118">
        <v>65000000</v>
      </c>
      <c r="E40" s="118">
        <v>318500000</v>
      </c>
      <c r="F40" s="118"/>
      <c r="G40" s="25"/>
      <c r="H40" s="169">
        <f t="shared" si="0"/>
        <v>0</v>
      </c>
      <c r="I40" s="109">
        <f t="shared" si="3"/>
        <v>318500000</v>
      </c>
      <c r="J40" s="25">
        <v>31850000</v>
      </c>
      <c r="K40" s="126">
        <f t="shared" si="4"/>
        <v>49</v>
      </c>
    </row>
    <row r="41" spans="1:11" s="28" customFormat="1" ht="22.5" customHeight="1">
      <c r="A41" s="27"/>
      <c r="B41" s="124" t="s">
        <v>99</v>
      </c>
      <c r="C41" s="152">
        <v>547315790</v>
      </c>
      <c r="D41" s="118">
        <v>54731579</v>
      </c>
      <c r="E41" s="118">
        <v>226745790</v>
      </c>
      <c r="F41" s="118">
        <v>8600000</v>
      </c>
      <c r="G41" s="25">
        <v>15504080000</v>
      </c>
      <c r="H41" s="169">
        <f t="shared" si="0"/>
        <v>-15495480000</v>
      </c>
      <c r="I41" s="109">
        <f t="shared" si="3"/>
        <v>235345790</v>
      </c>
      <c r="J41" s="25">
        <v>23534579</v>
      </c>
      <c r="K41" s="126">
        <f t="shared" si="4"/>
        <v>43.000000054812965</v>
      </c>
    </row>
    <row r="42" spans="1:11" s="28" customFormat="1" ht="22.5" customHeight="1">
      <c r="A42" s="27"/>
      <c r="B42" s="117" t="s">
        <v>100</v>
      </c>
      <c r="C42" s="174" t="s">
        <v>139</v>
      </c>
      <c r="D42" s="118">
        <v>380000</v>
      </c>
      <c r="E42" s="118">
        <v>2433154049</v>
      </c>
      <c r="F42" s="118"/>
      <c r="G42" s="25"/>
      <c r="H42" s="169">
        <f t="shared" si="0"/>
        <v>0</v>
      </c>
      <c r="I42" s="109">
        <f t="shared" si="3"/>
        <v>2433154049</v>
      </c>
      <c r="J42" s="25">
        <v>76000</v>
      </c>
      <c r="K42" s="126">
        <f t="shared" si="4"/>
        <v>20</v>
      </c>
    </row>
    <row r="43" spans="1:11" s="26" customFormat="1" ht="22.5" customHeight="1" thickBot="1">
      <c r="A43" s="29"/>
      <c r="B43" s="161" t="s">
        <v>127</v>
      </c>
      <c r="C43" s="175" t="s">
        <v>140</v>
      </c>
      <c r="D43" s="120"/>
      <c r="E43" s="120">
        <v>105276724</v>
      </c>
      <c r="F43" s="120"/>
      <c r="G43" s="121"/>
      <c r="H43" s="172">
        <f t="shared" si="0"/>
        <v>0</v>
      </c>
      <c r="I43" s="122">
        <f t="shared" si="3"/>
        <v>105276724</v>
      </c>
      <c r="J43" s="121"/>
      <c r="K43" s="123"/>
    </row>
    <row r="44" spans="1:11" s="28" customFormat="1" ht="22.5" customHeight="1">
      <c r="A44" s="27"/>
      <c r="B44" s="117" t="s">
        <v>101</v>
      </c>
      <c r="C44" s="174" t="s">
        <v>135</v>
      </c>
      <c r="D44" s="118">
        <v>1000</v>
      </c>
      <c r="E44" s="118">
        <v>681493967</v>
      </c>
      <c r="F44" s="118"/>
      <c r="G44" s="25"/>
      <c r="H44" s="169">
        <f t="shared" si="0"/>
        <v>0</v>
      </c>
      <c r="I44" s="109">
        <f t="shared" si="3"/>
        <v>681493967</v>
      </c>
      <c r="J44" s="25">
        <v>400</v>
      </c>
      <c r="K44" s="103">
        <f>IF(D44="","",(J44/D44)*100)</f>
        <v>40</v>
      </c>
    </row>
    <row r="45" spans="1:11" s="28" customFormat="1" ht="22.5" customHeight="1">
      <c r="A45" s="27"/>
      <c r="B45" s="124" t="s">
        <v>102</v>
      </c>
      <c r="C45" s="174" t="s">
        <v>136</v>
      </c>
      <c r="D45" s="118">
        <v>184000000</v>
      </c>
      <c r="E45" s="118">
        <v>2793654594</v>
      </c>
      <c r="F45" s="118"/>
      <c r="G45" s="25">
        <v>492567788</v>
      </c>
      <c r="H45" s="169">
        <f t="shared" si="0"/>
        <v>-492567788</v>
      </c>
      <c r="I45" s="109">
        <f t="shared" si="3"/>
        <v>2793654594</v>
      </c>
      <c r="J45" s="25">
        <v>82800000</v>
      </c>
      <c r="K45" s="103">
        <f>IF(D45="","",(J45/D45)*100)</f>
        <v>45</v>
      </c>
    </row>
    <row r="46" spans="1:11" s="28" customFormat="1" ht="22.5" customHeight="1">
      <c r="A46" s="27"/>
      <c r="B46" s="124" t="s">
        <v>103</v>
      </c>
      <c r="C46" s="174" t="s">
        <v>137</v>
      </c>
      <c r="D46" s="118">
        <v>101000</v>
      </c>
      <c r="E46" s="118">
        <v>1646740</v>
      </c>
      <c r="F46" s="118"/>
      <c r="G46" s="25">
        <v>5796260</v>
      </c>
      <c r="H46" s="169">
        <f t="shared" si="0"/>
        <v>-5796260</v>
      </c>
      <c r="I46" s="173">
        <f t="shared" si="3"/>
        <v>1646740</v>
      </c>
      <c r="J46" s="25">
        <v>45450</v>
      </c>
      <c r="K46" s="103">
        <f>IF(D46="","",(J46/D46)*100)</f>
        <v>45</v>
      </c>
    </row>
    <row r="47" spans="1:11" s="28" customFormat="1" ht="22.5" customHeight="1">
      <c r="A47" s="27"/>
      <c r="B47" s="124" t="s">
        <v>128</v>
      </c>
      <c r="C47" s="152">
        <v>210000000</v>
      </c>
      <c r="D47" s="118">
        <v>21000000</v>
      </c>
      <c r="E47" s="118"/>
      <c r="F47" s="118">
        <v>100800000</v>
      </c>
      <c r="G47" s="25">
        <v>1332960000</v>
      </c>
      <c r="H47" s="169">
        <f t="shared" si="0"/>
        <v>-1232160000</v>
      </c>
      <c r="I47" s="173">
        <f t="shared" si="3"/>
        <v>100800000</v>
      </c>
      <c r="J47" s="25">
        <v>10080000</v>
      </c>
      <c r="K47" s="103">
        <v>48</v>
      </c>
    </row>
    <row r="48" spans="1:11" s="28" customFormat="1" ht="22.5" customHeight="1">
      <c r="A48" s="27"/>
      <c r="B48" s="124" t="s">
        <v>129</v>
      </c>
      <c r="C48" s="152"/>
      <c r="D48" s="118"/>
      <c r="E48" s="118"/>
      <c r="F48" s="118"/>
      <c r="G48" s="25">
        <v>735287000</v>
      </c>
      <c r="H48" s="169">
        <f t="shared" si="0"/>
        <v>-735287000</v>
      </c>
      <c r="I48" s="173">
        <f t="shared" si="3"/>
        <v>0</v>
      </c>
      <c r="J48" s="25"/>
      <c r="K48" s="171">
        <f>IF(D48="","",(J48/D48)*100)</f>
      </c>
    </row>
    <row r="49" spans="1:11" s="28" customFormat="1" ht="22.5" customHeight="1">
      <c r="A49" s="27"/>
      <c r="B49" s="124" t="s">
        <v>130</v>
      </c>
      <c r="C49" s="152"/>
      <c r="D49" s="118"/>
      <c r="E49" s="118"/>
      <c r="F49" s="118"/>
      <c r="G49" s="25">
        <v>444136000</v>
      </c>
      <c r="H49" s="169">
        <f t="shared" si="0"/>
        <v>-444136000</v>
      </c>
      <c r="I49" s="173">
        <f t="shared" si="3"/>
        <v>0</v>
      </c>
      <c r="J49" s="25"/>
      <c r="K49" s="171">
        <f>IF(D49="","",(J49/D49)*100)</f>
      </c>
    </row>
    <row r="50" spans="1:11" s="90" customFormat="1" ht="24.75" customHeight="1">
      <c r="A50" s="19" t="s">
        <v>42</v>
      </c>
      <c r="B50" s="127"/>
      <c r="C50" s="128"/>
      <c r="D50" s="128"/>
      <c r="E50" s="93">
        <f>SUM(E51:E56)</f>
        <v>1292946515</v>
      </c>
      <c r="F50" s="93">
        <f>SUM(F51:F56)</f>
        <v>0</v>
      </c>
      <c r="G50" s="93">
        <f>SUM(G51:G56)</f>
        <v>800065083</v>
      </c>
      <c r="H50" s="94">
        <f>SUM(H51:H56)</f>
        <v>-800065083</v>
      </c>
      <c r="I50" s="93">
        <f>SUM(I51:I56)</f>
        <v>1292946515</v>
      </c>
      <c r="J50" s="78"/>
      <c r="K50" s="128"/>
    </row>
    <row r="51" spans="1:11" s="26" customFormat="1" ht="22.5" customHeight="1">
      <c r="A51" s="129"/>
      <c r="B51" s="107" t="s">
        <v>87</v>
      </c>
      <c r="C51" s="99">
        <v>5983212850</v>
      </c>
      <c r="D51" s="99">
        <v>598321285</v>
      </c>
      <c r="E51" s="99">
        <v>79200000</v>
      </c>
      <c r="F51" s="100"/>
      <c r="G51" s="100"/>
      <c r="H51" s="169">
        <f t="shared" si="0"/>
        <v>0</v>
      </c>
      <c r="I51" s="102">
        <f aca="true" t="shared" si="5" ref="I51:I56">E51+F51</f>
        <v>79200000</v>
      </c>
      <c r="J51" s="131">
        <v>17946713</v>
      </c>
      <c r="K51" s="103">
        <f aca="true" t="shared" si="6" ref="K51:K56">IF(D51="","",(J51/D51)*100)</f>
        <v>2.9995110402933434</v>
      </c>
    </row>
    <row r="52" spans="1:11" s="17" customFormat="1" ht="22.5" customHeight="1">
      <c r="A52" s="132"/>
      <c r="B52" s="130" t="s">
        <v>104</v>
      </c>
      <c r="C52" s="99">
        <v>60000000</v>
      </c>
      <c r="D52" s="99">
        <v>60000000</v>
      </c>
      <c r="E52" s="99">
        <v>27353218</v>
      </c>
      <c r="F52" s="100"/>
      <c r="G52" s="100">
        <v>27353218</v>
      </c>
      <c r="H52" s="169">
        <f t="shared" si="0"/>
        <v>-27353218</v>
      </c>
      <c r="I52" s="102">
        <f t="shared" si="5"/>
        <v>27353218</v>
      </c>
      <c r="J52" s="131">
        <v>27353218</v>
      </c>
      <c r="K52" s="103">
        <f t="shared" si="6"/>
        <v>45.588696666666664</v>
      </c>
    </row>
    <row r="53" spans="1:11" s="17" customFormat="1" ht="22.5" customHeight="1">
      <c r="A53" s="132"/>
      <c r="B53" s="130" t="s">
        <v>105</v>
      </c>
      <c r="C53" s="99">
        <v>5890485950</v>
      </c>
      <c r="D53" s="99">
        <v>589048595</v>
      </c>
      <c r="E53" s="99">
        <v>1186387817</v>
      </c>
      <c r="F53" s="100"/>
      <c r="G53" s="100">
        <v>772711865</v>
      </c>
      <c r="H53" s="169">
        <f t="shared" si="0"/>
        <v>-772711865</v>
      </c>
      <c r="I53" s="102">
        <f t="shared" si="5"/>
        <v>1186387817</v>
      </c>
      <c r="J53" s="131">
        <v>162454279</v>
      </c>
      <c r="K53" s="103">
        <f t="shared" si="6"/>
        <v>27.579096254359115</v>
      </c>
    </row>
    <row r="54" spans="1:11" s="17" customFormat="1" ht="22.5" customHeight="1">
      <c r="A54" s="133"/>
      <c r="B54" s="130" t="s">
        <v>106</v>
      </c>
      <c r="C54" s="176" t="s">
        <v>138</v>
      </c>
      <c r="D54" s="99">
        <v>10000</v>
      </c>
      <c r="E54" s="99">
        <v>1827</v>
      </c>
      <c r="F54" s="100"/>
      <c r="G54" s="100"/>
      <c r="H54" s="169">
        <f t="shared" si="0"/>
        <v>0</v>
      </c>
      <c r="I54" s="102">
        <f t="shared" si="5"/>
        <v>1827</v>
      </c>
      <c r="J54" s="131">
        <v>1000</v>
      </c>
      <c r="K54" s="103">
        <f t="shared" si="6"/>
        <v>10</v>
      </c>
    </row>
    <row r="55" spans="1:11" s="17" customFormat="1" ht="22.5" customHeight="1">
      <c r="A55" s="134"/>
      <c r="B55" s="130" t="s">
        <v>30</v>
      </c>
      <c r="C55" s="176" t="s">
        <v>138</v>
      </c>
      <c r="D55" s="99">
        <v>10000</v>
      </c>
      <c r="E55" s="99">
        <v>1827</v>
      </c>
      <c r="F55" s="100"/>
      <c r="G55" s="100"/>
      <c r="H55" s="169">
        <f t="shared" si="0"/>
        <v>0</v>
      </c>
      <c r="I55" s="102">
        <f t="shared" si="5"/>
        <v>1827</v>
      </c>
      <c r="J55" s="131">
        <v>1000</v>
      </c>
      <c r="K55" s="103">
        <f t="shared" si="6"/>
        <v>10</v>
      </c>
    </row>
    <row r="56" spans="1:11" s="17" customFormat="1" ht="22.5" customHeight="1">
      <c r="A56" s="134"/>
      <c r="B56" s="130" t="s">
        <v>31</v>
      </c>
      <c r="C56" s="176" t="s">
        <v>138</v>
      </c>
      <c r="D56" s="99">
        <v>10000</v>
      </c>
      <c r="E56" s="99">
        <v>1826</v>
      </c>
      <c r="F56" s="100"/>
      <c r="G56" s="100"/>
      <c r="H56" s="169">
        <f t="shared" si="0"/>
        <v>0</v>
      </c>
      <c r="I56" s="102">
        <f t="shared" si="5"/>
        <v>1826</v>
      </c>
      <c r="J56" s="131">
        <v>1000</v>
      </c>
      <c r="K56" s="103">
        <f t="shared" si="6"/>
        <v>10</v>
      </c>
    </row>
    <row r="57" spans="1:12" s="90" customFormat="1" ht="30.75" customHeight="1">
      <c r="A57" s="19" t="s">
        <v>43</v>
      </c>
      <c r="B57" s="135"/>
      <c r="C57" s="136"/>
      <c r="D57" s="136"/>
      <c r="E57" s="137">
        <f>SUM(E58:E60)</f>
        <v>46927607</v>
      </c>
      <c r="F57" s="137">
        <f>SUM(F58:F60)</f>
        <v>0</v>
      </c>
      <c r="G57" s="137">
        <f>SUM(G58:G60)</f>
        <v>0</v>
      </c>
      <c r="H57" s="137">
        <f>SUM(H58:H60)</f>
        <v>0</v>
      </c>
      <c r="I57" s="137">
        <f>SUM(I58:I60)</f>
        <v>46927607</v>
      </c>
      <c r="J57" s="85"/>
      <c r="K57" s="136"/>
      <c r="L57" s="138"/>
    </row>
    <row r="58" spans="1:11" s="17" customFormat="1" ht="22.5" customHeight="1">
      <c r="A58" s="134"/>
      <c r="B58" s="72" t="s">
        <v>107</v>
      </c>
      <c r="C58" s="73">
        <v>242696672</v>
      </c>
      <c r="D58" s="73"/>
      <c r="E58" s="73">
        <v>727607</v>
      </c>
      <c r="F58" s="74"/>
      <c r="G58" s="74"/>
      <c r="H58" s="75"/>
      <c r="I58" s="76">
        <f>E58+F58</f>
        <v>727607</v>
      </c>
      <c r="J58" s="139"/>
      <c r="K58" s="77">
        <f>IF(D58="","",(J58/D58)*100)</f>
      </c>
    </row>
    <row r="59" spans="1:11" s="17" customFormat="1" ht="22.5" customHeight="1">
      <c r="A59" s="134"/>
      <c r="B59" s="72" t="s">
        <v>108</v>
      </c>
      <c r="C59" s="73">
        <v>379405000</v>
      </c>
      <c r="D59" s="73">
        <v>37940500</v>
      </c>
      <c r="E59" s="73">
        <v>43200000</v>
      </c>
      <c r="F59" s="74"/>
      <c r="G59" s="74"/>
      <c r="H59" s="75"/>
      <c r="I59" s="76">
        <f>E59+F59</f>
        <v>43200000</v>
      </c>
      <c r="J59" s="139">
        <v>4968000</v>
      </c>
      <c r="K59" s="77">
        <f>IF(D59="","",(J59/D59)*100)</f>
        <v>13.094186950620049</v>
      </c>
    </row>
    <row r="60" spans="1:11" s="17" customFormat="1" ht="22.5" customHeight="1">
      <c r="A60" s="134"/>
      <c r="B60" s="72" t="s">
        <v>109</v>
      </c>
      <c r="C60" s="73">
        <v>50000000</v>
      </c>
      <c r="D60" s="73">
        <v>5000000</v>
      </c>
      <c r="E60" s="73">
        <v>3000000</v>
      </c>
      <c r="F60" s="74"/>
      <c r="G60" s="74"/>
      <c r="H60" s="75"/>
      <c r="I60" s="76">
        <f>E60+F60</f>
        <v>3000000</v>
      </c>
      <c r="J60" s="139">
        <v>300000</v>
      </c>
      <c r="K60" s="77">
        <f>IF(D60="","",(J60/D60)*100)</f>
        <v>6</v>
      </c>
    </row>
    <row r="61" spans="1:11" s="90" customFormat="1" ht="40.5" customHeight="1">
      <c r="A61" s="30" t="s">
        <v>14</v>
      </c>
      <c r="B61" s="18"/>
      <c r="C61" s="78"/>
      <c r="D61" s="78"/>
      <c r="E61" s="78">
        <f>E62+E66+E100+E126</f>
        <v>41127527823.92</v>
      </c>
      <c r="F61" s="78">
        <f>F62+F66+F100+F126</f>
        <v>972617055</v>
      </c>
      <c r="G61" s="78">
        <f>G62+G66+G100+G126</f>
        <v>-4304275287</v>
      </c>
      <c r="H61" s="78">
        <f>H62+H66+H100+H126</f>
        <v>5276892342</v>
      </c>
      <c r="I61" s="78">
        <f>I62+I66+I100+I126</f>
        <v>42100144878.92</v>
      </c>
      <c r="J61" s="78"/>
      <c r="K61" s="78"/>
    </row>
    <row r="62" spans="1:11" s="142" customFormat="1" ht="30" customHeight="1">
      <c r="A62" s="140" t="s">
        <v>15</v>
      </c>
      <c r="B62" s="141"/>
      <c r="C62" s="137"/>
      <c r="D62" s="137"/>
      <c r="E62" s="137">
        <f>SUM(E63:E65)</f>
        <v>102500000</v>
      </c>
      <c r="F62" s="137">
        <f>F63+F64+F65</f>
        <v>0</v>
      </c>
      <c r="G62" s="137">
        <f>G63+G64+G65</f>
        <v>0</v>
      </c>
      <c r="H62" s="137">
        <f>H63+H64+H65</f>
        <v>0</v>
      </c>
      <c r="I62" s="137">
        <f>SUM(I63:I65)</f>
        <v>102500000</v>
      </c>
      <c r="J62" s="86"/>
      <c r="K62" s="137"/>
    </row>
    <row r="63" spans="1:11" s="143" customFormat="1" ht="22.5" customHeight="1">
      <c r="A63" s="124"/>
      <c r="B63" s="117" t="s">
        <v>110</v>
      </c>
      <c r="C63" s="99">
        <v>198200000</v>
      </c>
      <c r="D63" s="99">
        <v>19820000</v>
      </c>
      <c r="E63" s="99">
        <v>7000000</v>
      </c>
      <c r="F63" s="100"/>
      <c r="G63" s="100"/>
      <c r="H63" s="101"/>
      <c r="I63" s="102">
        <f>E63+F63</f>
        <v>7000000</v>
      </c>
      <c r="J63" s="131">
        <v>700000</v>
      </c>
      <c r="K63" s="103">
        <f>IF(D63="","",(J63/D63)*100)</f>
        <v>3.5317860746720484</v>
      </c>
    </row>
    <row r="64" spans="1:11" s="143" customFormat="1" ht="22.5" customHeight="1">
      <c r="A64" s="124"/>
      <c r="B64" s="117" t="s">
        <v>111</v>
      </c>
      <c r="C64" s="118">
        <v>4500000000</v>
      </c>
      <c r="D64" s="118">
        <v>450000000</v>
      </c>
      <c r="E64" s="118">
        <v>45500000</v>
      </c>
      <c r="F64" s="144"/>
      <c r="G64" s="144"/>
      <c r="H64" s="125"/>
      <c r="I64" s="109">
        <f>E64+F64</f>
        <v>45500000</v>
      </c>
      <c r="J64" s="25">
        <v>5118750</v>
      </c>
      <c r="K64" s="126">
        <f>IF(D64="","",(J64/D64)*100)</f>
        <v>1.1375</v>
      </c>
    </row>
    <row r="65" spans="1:11" s="143" customFormat="1" ht="22.5" customHeight="1">
      <c r="A65" s="124"/>
      <c r="B65" s="117" t="s">
        <v>112</v>
      </c>
      <c r="C65" s="118">
        <v>17620000000</v>
      </c>
      <c r="D65" s="118">
        <v>1762000000</v>
      </c>
      <c r="E65" s="118">
        <v>50000000</v>
      </c>
      <c r="F65" s="144"/>
      <c r="G65" s="144"/>
      <c r="H65" s="125"/>
      <c r="I65" s="109">
        <f>E65+F65</f>
        <v>50000000</v>
      </c>
      <c r="J65" s="25">
        <v>5000000</v>
      </c>
      <c r="K65" s="126">
        <f>IF(D65="","",(J65/D65)*100)</f>
        <v>0.28376844494892167</v>
      </c>
    </row>
    <row r="66" spans="1:11" s="138" customFormat="1" ht="24.75" customHeight="1">
      <c r="A66" s="19" t="s">
        <v>46</v>
      </c>
      <c r="B66" s="19"/>
      <c r="C66" s="145"/>
      <c r="D66" s="145"/>
      <c r="E66" s="137">
        <f>SUM(E67:E99)</f>
        <v>35677270216.19</v>
      </c>
      <c r="F66" s="137">
        <f>SUM(F67:F99)</f>
        <v>975557055</v>
      </c>
      <c r="G66" s="137">
        <f>SUM(G67:G99)</f>
        <v>-1996566556</v>
      </c>
      <c r="H66" s="137">
        <f>SUM(H67:H99)</f>
        <v>2972123611</v>
      </c>
      <c r="I66" s="137">
        <f>SUM(I67:I99)</f>
        <v>36652827271.19</v>
      </c>
      <c r="J66" s="136"/>
      <c r="K66" s="136"/>
    </row>
    <row r="67" spans="1:11" s="17" customFormat="1" ht="22.5" customHeight="1">
      <c r="A67" s="133" t="s">
        <v>13</v>
      </c>
      <c r="B67" s="107" t="s">
        <v>87</v>
      </c>
      <c r="C67" s="32">
        <v>5983212850</v>
      </c>
      <c r="D67" s="32">
        <v>598321285</v>
      </c>
      <c r="E67" s="32">
        <v>252277000</v>
      </c>
      <c r="F67" s="32"/>
      <c r="G67" s="32"/>
      <c r="H67" s="32"/>
      <c r="I67" s="33">
        <f aca="true" t="shared" si="7" ref="I67:I99">E67+F67</f>
        <v>252277000</v>
      </c>
      <c r="J67" s="34">
        <v>59892284</v>
      </c>
      <c r="K67" s="35">
        <f aca="true" t="shared" si="8" ref="K67:K99">IF(D67="","",(J67/D67)*100)</f>
        <v>10.01005404646435</v>
      </c>
    </row>
    <row r="68" spans="1:11" s="23" customFormat="1" ht="22.5" customHeight="1">
      <c r="A68" s="146" t="s">
        <v>13</v>
      </c>
      <c r="B68" s="31" t="s">
        <v>54</v>
      </c>
      <c r="C68" s="32">
        <v>3500000000</v>
      </c>
      <c r="D68" s="32">
        <v>350000000</v>
      </c>
      <c r="E68" s="32">
        <v>1451073871</v>
      </c>
      <c r="F68" s="32"/>
      <c r="G68" s="32">
        <v>-193612026</v>
      </c>
      <c r="H68" s="33">
        <v>193612026</v>
      </c>
      <c r="I68" s="33">
        <f t="shared" si="7"/>
        <v>1451073871</v>
      </c>
      <c r="J68" s="34">
        <v>74802414</v>
      </c>
      <c r="K68" s="35">
        <f t="shared" si="8"/>
        <v>21.372118285714286</v>
      </c>
    </row>
    <row r="69" spans="1:11" s="23" customFormat="1" ht="22.5" customHeight="1">
      <c r="A69" s="147"/>
      <c r="B69" s="31" t="s">
        <v>116</v>
      </c>
      <c r="C69" s="32">
        <v>112492659490</v>
      </c>
      <c r="D69" s="32">
        <v>11249265949</v>
      </c>
      <c r="E69" s="32">
        <v>886742514</v>
      </c>
      <c r="F69" s="32"/>
      <c r="G69" s="32"/>
      <c r="H69" s="33"/>
      <c r="I69" s="33">
        <f t="shared" si="7"/>
        <v>886742514</v>
      </c>
      <c r="J69" s="34">
        <v>238729496</v>
      </c>
      <c r="K69" s="35">
        <f t="shared" si="8"/>
        <v>2.122178434417952</v>
      </c>
    </row>
    <row r="70" spans="1:11" s="26" customFormat="1" ht="22.5" customHeight="1" hidden="1">
      <c r="A70" s="134"/>
      <c r="B70" s="31" t="s">
        <v>57</v>
      </c>
      <c r="C70" s="32"/>
      <c r="D70" s="32"/>
      <c r="E70" s="32"/>
      <c r="F70" s="32"/>
      <c r="G70" s="32"/>
      <c r="H70" s="33"/>
      <c r="I70" s="33">
        <f t="shared" si="7"/>
        <v>0</v>
      </c>
      <c r="J70" s="34"/>
      <c r="K70" s="35">
        <f t="shared" si="8"/>
      </c>
    </row>
    <row r="71" spans="1:11" s="26" customFormat="1" ht="22.5" customHeight="1">
      <c r="A71" s="134"/>
      <c r="B71" s="31" t="s">
        <v>47</v>
      </c>
      <c r="C71" s="32">
        <v>78288192570</v>
      </c>
      <c r="D71" s="32">
        <v>7828819257</v>
      </c>
      <c r="E71" s="32">
        <v>50673380</v>
      </c>
      <c r="F71" s="32"/>
      <c r="G71" s="32"/>
      <c r="H71" s="33"/>
      <c r="I71" s="33">
        <f t="shared" si="7"/>
        <v>50673380</v>
      </c>
      <c r="J71" s="34">
        <v>23137489</v>
      </c>
      <c r="K71" s="35">
        <f t="shared" si="8"/>
        <v>0.2955425108238643</v>
      </c>
    </row>
    <row r="72" spans="1:11" s="17" customFormat="1" ht="22.5" customHeight="1">
      <c r="A72" s="134"/>
      <c r="B72" s="31" t="s">
        <v>48</v>
      </c>
      <c r="C72" s="32">
        <v>330000000000</v>
      </c>
      <c r="D72" s="32">
        <v>33000000000</v>
      </c>
      <c r="E72" s="32">
        <v>6805779571.19</v>
      </c>
      <c r="F72" s="32"/>
      <c r="G72" s="32"/>
      <c r="H72" s="33"/>
      <c r="I72" s="33">
        <f t="shared" si="7"/>
        <v>6805779571.19</v>
      </c>
      <c r="J72" s="34">
        <v>865191972</v>
      </c>
      <c r="K72" s="35">
        <f t="shared" si="8"/>
        <v>2.6217938545454547</v>
      </c>
    </row>
    <row r="73" spans="1:15" s="17" customFormat="1" ht="22.5" customHeight="1">
      <c r="A73" s="134"/>
      <c r="B73" s="31" t="s">
        <v>141</v>
      </c>
      <c r="C73" s="32">
        <v>6417561270</v>
      </c>
      <c r="D73" s="32">
        <v>641756127</v>
      </c>
      <c r="E73" s="32"/>
      <c r="F73" s="32"/>
      <c r="G73" s="32"/>
      <c r="H73" s="33"/>
      <c r="I73" s="33">
        <f t="shared" si="7"/>
        <v>0</v>
      </c>
      <c r="J73" s="34">
        <v>10253459</v>
      </c>
      <c r="K73" s="35">
        <f t="shared" si="8"/>
        <v>1.5977189104421279</v>
      </c>
      <c r="L73" s="26"/>
      <c r="M73" s="26"/>
      <c r="N73" s="26"/>
      <c r="O73" s="26"/>
    </row>
    <row r="74" spans="1:11" s="26" customFormat="1" ht="22.5" customHeight="1">
      <c r="A74" s="134"/>
      <c r="B74" s="24" t="s">
        <v>79</v>
      </c>
      <c r="C74" s="32">
        <v>16000000</v>
      </c>
      <c r="D74" s="32">
        <v>1600000</v>
      </c>
      <c r="E74" s="32">
        <v>136986</v>
      </c>
      <c r="F74" s="32"/>
      <c r="G74" s="32"/>
      <c r="H74" s="33"/>
      <c r="I74" s="33">
        <f t="shared" si="7"/>
        <v>136986</v>
      </c>
      <c r="J74" s="34">
        <v>14658</v>
      </c>
      <c r="K74" s="35">
        <f t="shared" si="8"/>
        <v>0.916125</v>
      </c>
    </row>
    <row r="75" spans="1:11" s="26" customFormat="1" ht="22.5" customHeight="1">
      <c r="A75" s="134"/>
      <c r="B75" s="31" t="s">
        <v>44</v>
      </c>
      <c r="C75" s="32">
        <v>198200000</v>
      </c>
      <c r="D75" s="32">
        <v>19820000</v>
      </c>
      <c r="E75" s="32">
        <v>14000000</v>
      </c>
      <c r="F75" s="32"/>
      <c r="G75" s="32"/>
      <c r="H75" s="33"/>
      <c r="I75" s="33">
        <f t="shared" si="7"/>
        <v>14000000</v>
      </c>
      <c r="J75" s="34">
        <v>1400000</v>
      </c>
      <c r="K75" s="35">
        <f t="shared" si="8"/>
        <v>7.063572149344097</v>
      </c>
    </row>
    <row r="76" spans="1:11" s="23" customFormat="1" ht="22.5" customHeight="1">
      <c r="A76" s="146"/>
      <c r="B76" s="31" t="s">
        <v>131</v>
      </c>
      <c r="C76" s="32">
        <v>2717921400</v>
      </c>
      <c r="D76" s="32">
        <v>271792140</v>
      </c>
      <c r="E76" s="32">
        <v>41000000</v>
      </c>
      <c r="F76" s="32"/>
      <c r="G76" s="32"/>
      <c r="H76" s="33"/>
      <c r="I76" s="33">
        <f t="shared" si="7"/>
        <v>41000000</v>
      </c>
      <c r="J76" s="34">
        <v>5571738</v>
      </c>
      <c r="K76" s="35">
        <f t="shared" si="8"/>
        <v>2.049999679902443</v>
      </c>
    </row>
    <row r="77" spans="1:11" s="26" customFormat="1" ht="22.5" customHeight="1">
      <c r="A77" s="134"/>
      <c r="B77" s="31" t="s">
        <v>62</v>
      </c>
      <c r="C77" s="32">
        <v>345000000</v>
      </c>
      <c r="D77" s="32">
        <v>34500000</v>
      </c>
      <c r="E77" s="32">
        <v>27550000</v>
      </c>
      <c r="F77" s="32"/>
      <c r="G77" s="32"/>
      <c r="H77" s="33"/>
      <c r="I77" s="33">
        <f t="shared" si="7"/>
        <v>27550000</v>
      </c>
      <c r="J77" s="34">
        <v>2481467</v>
      </c>
      <c r="K77" s="35">
        <f t="shared" si="8"/>
        <v>7.192657971014493</v>
      </c>
    </row>
    <row r="78" spans="1:11" s="26" customFormat="1" ht="19.5" customHeight="1">
      <c r="A78" s="129"/>
      <c r="B78" s="31" t="s">
        <v>61</v>
      </c>
      <c r="C78" s="32">
        <v>4500000000</v>
      </c>
      <c r="D78" s="32">
        <v>450000000</v>
      </c>
      <c r="E78" s="32">
        <v>110592000</v>
      </c>
      <c r="F78" s="32"/>
      <c r="G78" s="32"/>
      <c r="H78" s="33"/>
      <c r="I78" s="33">
        <f t="shared" si="7"/>
        <v>110592000</v>
      </c>
      <c r="J78" s="34">
        <v>11998125</v>
      </c>
      <c r="K78" s="35">
        <f t="shared" si="8"/>
        <v>2.66625</v>
      </c>
    </row>
    <row r="79" spans="1:11" s="26" customFormat="1" ht="22.5" customHeight="1">
      <c r="A79" s="134"/>
      <c r="B79" s="124" t="s">
        <v>39</v>
      </c>
      <c r="C79" s="118">
        <v>105322243070</v>
      </c>
      <c r="D79" s="118">
        <v>10532224307</v>
      </c>
      <c r="E79" s="66">
        <v>2500000000</v>
      </c>
      <c r="F79" s="66"/>
      <c r="G79" s="66">
        <v>-2500000000</v>
      </c>
      <c r="H79" s="33">
        <v>2500000000</v>
      </c>
      <c r="I79" s="33">
        <f t="shared" si="7"/>
        <v>2500000000</v>
      </c>
      <c r="J79" s="33">
        <v>250000000</v>
      </c>
      <c r="K79" s="35">
        <f t="shared" si="8"/>
        <v>2.37366763859979</v>
      </c>
    </row>
    <row r="80" spans="1:11" s="28" customFormat="1" ht="22.5" customHeight="1" thickBot="1">
      <c r="A80" s="168" t="s">
        <v>13</v>
      </c>
      <c r="B80" s="153" t="s">
        <v>113</v>
      </c>
      <c r="C80" s="64">
        <v>76654346510</v>
      </c>
      <c r="D80" s="64">
        <v>7665434651</v>
      </c>
      <c r="E80" s="64">
        <v>3241543035</v>
      </c>
      <c r="F80" s="64">
        <v>975557055</v>
      </c>
      <c r="G80" s="64">
        <v>975557055</v>
      </c>
      <c r="H80" s="61"/>
      <c r="I80" s="61">
        <f t="shared" si="7"/>
        <v>4217100090</v>
      </c>
      <c r="J80" s="65">
        <v>592110363</v>
      </c>
      <c r="K80" s="62">
        <f t="shared" si="8"/>
        <v>7.7244199443113875</v>
      </c>
    </row>
    <row r="81" spans="1:11" s="28" customFormat="1" ht="22.5" customHeight="1">
      <c r="A81" s="162" t="s">
        <v>13</v>
      </c>
      <c r="B81" s="163" t="s">
        <v>49</v>
      </c>
      <c r="C81" s="164">
        <v>82143144220</v>
      </c>
      <c r="D81" s="164">
        <v>8214314422</v>
      </c>
      <c r="E81" s="164">
        <v>8105278982</v>
      </c>
      <c r="F81" s="164"/>
      <c r="G81" s="164"/>
      <c r="H81" s="165"/>
      <c r="I81" s="165">
        <f t="shared" si="7"/>
        <v>8105278982</v>
      </c>
      <c r="J81" s="166">
        <v>2059645420</v>
      </c>
      <c r="K81" s="167">
        <f t="shared" si="8"/>
        <v>25.073856614055966</v>
      </c>
    </row>
    <row r="82" spans="1:11" s="26" customFormat="1" ht="22.5" customHeight="1">
      <c r="A82" s="134"/>
      <c r="B82" s="31" t="s">
        <v>50</v>
      </c>
      <c r="C82" s="32">
        <v>42098263060</v>
      </c>
      <c r="D82" s="32">
        <v>4209826306</v>
      </c>
      <c r="E82" s="32">
        <v>6165961407</v>
      </c>
      <c r="F82" s="32"/>
      <c r="G82" s="32"/>
      <c r="H82" s="33"/>
      <c r="I82" s="33">
        <f t="shared" si="7"/>
        <v>6165961407</v>
      </c>
      <c r="J82" s="34">
        <v>647096535</v>
      </c>
      <c r="K82" s="35">
        <f t="shared" si="8"/>
        <v>15.371098187061403</v>
      </c>
    </row>
    <row r="83" spans="1:11" s="17" customFormat="1" ht="22.5" customHeight="1">
      <c r="A83" s="134"/>
      <c r="B83" s="31" t="s">
        <v>58</v>
      </c>
      <c r="C83" s="32">
        <v>17620000000</v>
      </c>
      <c r="D83" s="32">
        <v>1762000000</v>
      </c>
      <c r="E83" s="32">
        <v>1000000000</v>
      </c>
      <c r="F83" s="32"/>
      <c r="G83" s="32"/>
      <c r="H83" s="33"/>
      <c r="I83" s="33">
        <f t="shared" si="7"/>
        <v>1000000000</v>
      </c>
      <c r="J83" s="34">
        <v>100000000</v>
      </c>
      <c r="K83" s="35">
        <f t="shared" si="8"/>
        <v>5.675368898978434</v>
      </c>
    </row>
    <row r="84" spans="1:11" s="26" customFormat="1" ht="22.5" customHeight="1">
      <c r="A84" s="129"/>
      <c r="B84" s="31" t="s">
        <v>60</v>
      </c>
      <c r="C84" s="32">
        <v>1700000000</v>
      </c>
      <c r="D84" s="32">
        <v>170000000</v>
      </c>
      <c r="E84" s="32">
        <v>100000000</v>
      </c>
      <c r="F84" s="32"/>
      <c r="G84" s="32"/>
      <c r="H84" s="33"/>
      <c r="I84" s="33">
        <f t="shared" si="7"/>
        <v>100000000</v>
      </c>
      <c r="J84" s="34">
        <v>10000000</v>
      </c>
      <c r="K84" s="35">
        <f t="shared" si="8"/>
        <v>5.88235294117647</v>
      </c>
    </row>
    <row r="85" spans="1:11" s="26" customFormat="1" ht="22.5" customHeight="1">
      <c r="A85" s="134" t="s">
        <v>13</v>
      </c>
      <c r="B85" s="31" t="s">
        <v>114</v>
      </c>
      <c r="C85" s="32">
        <v>8569411860</v>
      </c>
      <c r="D85" s="32">
        <v>856941186</v>
      </c>
      <c r="E85" s="32">
        <v>812324914</v>
      </c>
      <c r="F85" s="32"/>
      <c r="G85" s="32"/>
      <c r="H85" s="33"/>
      <c r="I85" s="33">
        <f t="shared" si="7"/>
        <v>812324914</v>
      </c>
      <c r="J85" s="34">
        <v>185040012</v>
      </c>
      <c r="K85" s="35">
        <f t="shared" si="8"/>
        <v>21.59308188508517</v>
      </c>
    </row>
    <row r="86" spans="1:11" s="17" customFormat="1" ht="22.5" customHeight="1">
      <c r="A86" s="134" t="s">
        <v>13</v>
      </c>
      <c r="B86" s="31" t="s">
        <v>115</v>
      </c>
      <c r="C86" s="32">
        <v>3638164000</v>
      </c>
      <c r="D86" s="32">
        <v>363816400</v>
      </c>
      <c r="E86" s="32">
        <v>510681174</v>
      </c>
      <c r="F86" s="32"/>
      <c r="G86" s="32"/>
      <c r="H86" s="33"/>
      <c r="I86" s="33">
        <f t="shared" si="7"/>
        <v>510681174</v>
      </c>
      <c r="J86" s="34">
        <v>64608278</v>
      </c>
      <c r="K86" s="35">
        <f t="shared" si="8"/>
        <v>17.758484224460467</v>
      </c>
    </row>
    <row r="87" spans="1:11" s="17" customFormat="1" ht="22.5" customHeight="1">
      <c r="A87" s="134"/>
      <c r="B87" s="31" t="s">
        <v>117</v>
      </c>
      <c r="C87" s="32">
        <v>3300000000</v>
      </c>
      <c r="D87" s="32">
        <v>330000000</v>
      </c>
      <c r="E87" s="32">
        <v>1377872240</v>
      </c>
      <c r="F87" s="32"/>
      <c r="G87" s="32"/>
      <c r="H87" s="33"/>
      <c r="I87" s="33">
        <f t="shared" si="7"/>
        <v>1377872240</v>
      </c>
      <c r="J87" s="34">
        <v>303131576</v>
      </c>
      <c r="K87" s="35">
        <f t="shared" si="8"/>
        <v>91.85805333333333</v>
      </c>
    </row>
    <row r="88" spans="1:11" s="17" customFormat="1" ht="22.5" customHeight="1">
      <c r="A88" s="134"/>
      <c r="B88" s="24" t="s">
        <v>118</v>
      </c>
      <c r="C88" s="32">
        <v>2624000000</v>
      </c>
      <c r="D88" s="32">
        <v>262400000</v>
      </c>
      <c r="E88" s="32"/>
      <c r="F88" s="32"/>
      <c r="G88" s="32"/>
      <c r="H88" s="33"/>
      <c r="I88" s="33">
        <f t="shared" si="7"/>
        <v>0</v>
      </c>
      <c r="J88" s="34">
        <v>25035822</v>
      </c>
      <c r="K88" s="35">
        <f t="shared" si="8"/>
        <v>9.541090701219513</v>
      </c>
    </row>
    <row r="89" spans="1:11" s="26" customFormat="1" ht="22.5" customHeight="1">
      <c r="A89" s="134"/>
      <c r="B89" s="31" t="s">
        <v>55</v>
      </c>
      <c r="C89" s="32">
        <v>655200000</v>
      </c>
      <c r="D89" s="32">
        <v>65520000</v>
      </c>
      <c r="E89" s="32">
        <v>12501100</v>
      </c>
      <c r="F89" s="32"/>
      <c r="G89" s="32"/>
      <c r="H89" s="33"/>
      <c r="I89" s="33">
        <f t="shared" si="7"/>
        <v>12501100</v>
      </c>
      <c r="J89" s="34">
        <v>1250110</v>
      </c>
      <c r="K89" s="35">
        <f t="shared" si="8"/>
        <v>1.9079822954822954</v>
      </c>
    </row>
    <row r="90" spans="1:11" s="26" customFormat="1" ht="22.5" customHeight="1">
      <c r="A90" s="134" t="s">
        <v>13</v>
      </c>
      <c r="B90" s="31" t="s">
        <v>56</v>
      </c>
      <c r="C90" s="32">
        <v>458295360</v>
      </c>
      <c r="D90" s="32">
        <v>45829536</v>
      </c>
      <c r="E90" s="32"/>
      <c r="F90" s="32"/>
      <c r="G90" s="32"/>
      <c r="H90" s="33"/>
      <c r="I90" s="33">
        <f t="shared" si="7"/>
        <v>0</v>
      </c>
      <c r="J90" s="34">
        <v>62882</v>
      </c>
      <c r="K90" s="35">
        <f t="shared" si="8"/>
        <v>0.1372084587546337</v>
      </c>
    </row>
    <row r="91" spans="1:11" s="26" customFormat="1" ht="22.5" customHeight="1">
      <c r="A91" s="134"/>
      <c r="B91" s="31" t="s">
        <v>119</v>
      </c>
      <c r="C91" s="32">
        <v>585785000</v>
      </c>
      <c r="D91" s="32">
        <v>58578500</v>
      </c>
      <c r="E91" s="32">
        <v>30000000</v>
      </c>
      <c r="F91" s="32"/>
      <c r="G91" s="32">
        <v>-30000000</v>
      </c>
      <c r="H91" s="33">
        <v>30000000</v>
      </c>
      <c r="I91" s="33">
        <f t="shared" si="7"/>
        <v>30000000</v>
      </c>
      <c r="J91" s="34">
        <v>8913458</v>
      </c>
      <c r="K91" s="35">
        <f t="shared" si="8"/>
        <v>15.216261939107351</v>
      </c>
    </row>
    <row r="92" spans="1:11" s="26" customFormat="1" ht="22.5" customHeight="1">
      <c r="A92" s="134"/>
      <c r="B92" s="31" t="s">
        <v>121</v>
      </c>
      <c r="C92" s="32">
        <v>50000000</v>
      </c>
      <c r="D92" s="32">
        <v>5000000</v>
      </c>
      <c r="E92" s="32">
        <v>3793103</v>
      </c>
      <c r="F92" s="32"/>
      <c r="G92" s="32"/>
      <c r="H92" s="33"/>
      <c r="I92" s="33">
        <f t="shared" si="7"/>
        <v>3793103</v>
      </c>
      <c r="J92" s="34">
        <v>1500000</v>
      </c>
      <c r="K92" s="35">
        <f t="shared" si="8"/>
        <v>30</v>
      </c>
    </row>
    <row r="93" spans="1:11" s="28" customFormat="1" ht="22.5" customHeight="1">
      <c r="A93" s="146" t="s">
        <v>13</v>
      </c>
      <c r="B93" s="31" t="s">
        <v>122</v>
      </c>
      <c r="C93" s="32">
        <v>2062872500</v>
      </c>
      <c r="D93" s="32">
        <v>2932159</v>
      </c>
      <c r="E93" s="32">
        <v>125921250</v>
      </c>
      <c r="F93" s="32"/>
      <c r="G93" s="32">
        <v>-125921250</v>
      </c>
      <c r="H93" s="33">
        <v>125921250</v>
      </c>
      <c r="I93" s="33">
        <f t="shared" si="7"/>
        <v>125921250</v>
      </c>
      <c r="J93" s="34">
        <v>146250</v>
      </c>
      <c r="K93" s="35">
        <f t="shared" si="8"/>
        <v>4.987792271837919</v>
      </c>
    </row>
    <row r="94" spans="1:11" s="26" customFormat="1" ht="22.5" customHeight="1">
      <c r="A94" s="134"/>
      <c r="B94" s="31" t="s">
        <v>120</v>
      </c>
      <c r="C94" s="32">
        <v>100163105060</v>
      </c>
      <c r="D94" s="32">
        <v>10016310506</v>
      </c>
      <c r="E94" s="32">
        <v>820341653</v>
      </c>
      <c r="F94" s="32"/>
      <c r="G94" s="32"/>
      <c r="H94" s="33"/>
      <c r="I94" s="33">
        <f t="shared" si="7"/>
        <v>820341653</v>
      </c>
      <c r="J94" s="34">
        <v>230836323</v>
      </c>
      <c r="K94" s="35">
        <f t="shared" si="8"/>
        <v>2.3046043037675776</v>
      </c>
    </row>
    <row r="95" spans="1:11" s="23" customFormat="1" ht="22.5" customHeight="1">
      <c r="A95" s="147" t="s">
        <v>13</v>
      </c>
      <c r="B95" s="36" t="s">
        <v>51</v>
      </c>
      <c r="C95" s="38">
        <v>103575095930</v>
      </c>
      <c r="D95" s="38">
        <v>10357509593</v>
      </c>
      <c r="E95" s="38">
        <v>122590335</v>
      </c>
      <c r="F95" s="38"/>
      <c r="G95" s="38">
        <v>-122590335</v>
      </c>
      <c r="H95" s="39">
        <v>122590335</v>
      </c>
      <c r="I95" s="63">
        <f t="shared" si="7"/>
        <v>122590335</v>
      </c>
      <c r="J95" s="40">
        <v>52568167</v>
      </c>
      <c r="K95" s="41">
        <f t="shared" si="8"/>
        <v>0.5075367445039836</v>
      </c>
    </row>
    <row r="96" spans="1:11" s="17" customFormat="1" ht="22.5" customHeight="1">
      <c r="A96" s="20" t="s">
        <v>13</v>
      </c>
      <c r="B96" s="31" t="s">
        <v>78</v>
      </c>
      <c r="C96" s="32">
        <v>112806147620</v>
      </c>
      <c r="D96" s="32">
        <v>11280614762</v>
      </c>
      <c r="E96" s="32">
        <v>1099080389</v>
      </c>
      <c r="F96" s="32"/>
      <c r="G96" s="32"/>
      <c r="H96" s="33"/>
      <c r="I96" s="33">
        <f t="shared" si="7"/>
        <v>1099080389</v>
      </c>
      <c r="J96" s="34">
        <v>282714082</v>
      </c>
      <c r="K96" s="35">
        <f t="shared" si="8"/>
        <v>2.5061939261710604</v>
      </c>
    </row>
    <row r="97" spans="1:11" s="17" customFormat="1" ht="22.5" customHeight="1">
      <c r="A97" s="132"/>
      <c r="B97" s="31" t="s">
        <v>59</v>
      </c>
      <c r="C97" s="32">
        <v>135000000</v>
      </c>
      <c r="D97" s="32">
        <v>13500000</v>
      </c>
      <c r="E97" s="32">
        <v>4500000</v>
      </c>
      <c r="F97" s="32"/>
      <c r="G97" s="32"/>
      <c r="H97" s="33"/>
      <c r="I97" s="33">
        <f t="shared" si="7"/>
        <v>4500000</v>
      </c>
      <c r="J97" s="34">
        <v>450000</v>
      </c>
      <c r="K97" s="35">
        <f t="shared" si="8"/>
        <v>3.3333333333333335</v>
      </c>
    </row>
    <row r="98" spans="1:11" s="17" customFormat="1" ht="22.5" customHeight="1">
      <c r="A98" s="134"/>
      <c r="B98" s="31" t="s">
        <v>123</v>
      </c>
      <c r="C98" s="32">
        <v>300000000</v>
      </c>
      <c r="D98" s="32">
        <v>30000000</v>
      </c>
      <c r="E98" s="32">
        <v>4900000</v>
      </c>
      <c r="F98" s="32"/>
      <c r="G98" s="32"/>
      <c r="H98" s="33"/>
      <c r="I98" s="33">
        <f t="shared" si="7"/>
        <v>4900000</v>
      </c>
      <c r="J98" s="34">
        <v>490000</v>
      </c>
      <c r="K98" s="35">
        <f t="shared" si="8"/>
        <v>1.633333333333333</v>
      </c>
    </row>
    <row r="99" spans="1:11" s="26" customFormat="1" ht="22.5" customHeight="1">
      <c r="A99" s="134"/>
      <c r="B99" s="24" t="s">
        <v>63</v>
      </c>
      <c r="C99" s="32">
        <v>59990010</v>
      </c>
      <c r="D99" s="32">
        <v>5999001</v>
      </c>
      <c r="E99" s="32">
        <v>155312</v>
      </c>
      <c r="F99" s="32"/>
      <c r="G99" s="32"/>
      <c r="H99" s="33"/>
      <c r="I99" s="33">
        <f t="shared" si="7"/>
        <v>155312</v>
      </c>
      <c r="J99" s="34">
        <v>15531</v>
      </c>
      <c r="K99" s="35">
        <f t="shared" si="8"/>
        <v>0.2588931057020994</v>
      </c>
    </row>
    <row r="100" spans="1:12" s="90" customFormat="1" ht="25.5" customHeight="1">
      <c r="A100" s="19" t="s">
        <v>64</v>
      </c>
      <c r="B100" s="42"/>
      <c r="C100" s="85"/>
      <c r="D100" s="85"/>
      <c r="E100" s="86">
        <f>SUM(E101:E125)</f>
        <v>5298757607.73</v>
      </c>
      <c r="F100" s="86">
        <f>SUM(F101:F125)</f>
        <v>-2940000</v>
      </c>
      <c r="G100" s="86">
        <f>SUM(G101:G125)</f>
        <v>-2307708731</v>
      </c>
      <c r="H100" s="86">
        <f>SUM(H101:H125)</f>
        <v>2304768731</v>
      </c>
      <c r="I100" s="86">
        <f>SUM(I101:I125)</f>
        <v>5295817607.73</v>
      </c>
      <c r="J100" s="86"/>
      <c r="K100" s="85"/>
      <c r="L100" s="138"/>
    </row>
    <row r="101" spans="1:11" s="26" customFormat="1" ht="22.5" customHeight="1">
      <c r="A101" s="24"/>
      <c r="B101" s="31" t="s">
        <v>47</v>
      </c>
      <c r="C101" s="38">
        <v>78288192570</v>
      </c>
      <c r="D101" s="38">
        <v>7828819257</v>
      </c>
      <c r="E101" s="38">
        <v>14610707.8</v>
      </c>
      <c r="F101" s="38"/>
      <c r="G101" s="40"/>
      <c r="H101" s="169">
        <f aca="true" t="shared" si="9" ref="H101:H125">F101-G101</f>
        <v>0</v>
      </c>
      <c r="I101" s="39">
        <f>E101+F101</f>
        <v>14610707.8</v>
      </c>
      <c r="J101" s="40">
        <v>5880212</v>
      </c>
      <c r="K101" s="41">
        <f aca="true" t="shared" si="10" ref="K101:K127">IF(D101="","",(J101/D101)*100)</f>
        <v>0.07510981933504612</v>
      </c>
    </row>
    <row r="102" spans="1:11" s="17" customFormat="1" ht="22.5" customHeight="1">
      <c r="A102" s="24"/>
      <c r="B102" s="31" t="s">
        <v>48</v>
      </c>
      <c r="C102" s="38">
        <v>330000000000</v>
      </c>
      <c r="D102" s="38">
        <v>33000000000</v>
      </c>
      <c r="E102" s="38">
        <v>432021751.93</v>
      </c>
      <c r="F102" s="38"/>
      <c r="G102" s="40"/>
      <c r="H102" s="169">
        <f t="shared" si="9"/>
        <v>0</v>
      </c>
      <c r="I102" s="39">
        <f>E102+F102</f>
        <v>432021751.93</v>
      </c>
      <c r="J102" s="40">
        <v>53789413</v>
      </c>
      <c r="K102" s="41">
        <f t="shared" si="10"/>
        <v>0.1629982212121212</v>
      </c>
    </row>
    <row r="103" spans="1:15" s="17" customFormat="1" ht="22.5" customHeight="1">
      <c r="A103" s="24"/>
      <c r="B103" s="107" t="s">
        <v>87</v>
      </c>
      <c r="C103" s="38">
        <v>5983212850</v>
      </c>
      <c r="D103" s="38">
        <v>598321285</v>
      </c>
      <c r="E103" s="38">
        <v>72000000</v>
      </c>
      <c r="F103" s="38"/>
      <c r="G103" s="43"/>
      <c r="H103" s="169">
        <f t="shared" si="9"/>
        <v>0</v>
      </c>
      <c r="I103" s="44">
        <f>E103+F103</f>
        <v>72000000</v>
      </c>
      <c r="J103" s="43">
        <v>17946713</v>
      </c>
      <c r="K103" s="41">
        <f t="shared" si="10"/>
        <v>2.9995110402933434</v>
      </c>
      <c r="L103" s="26"/>
      <c r="M103" s="26"/>
      <c r="N103" s="26"/>
      <c r="O103" s="26"/>
    </row>
    <row r="104" spans="1:11" s="17" customFormat="1" ht="22.5" customHeight="1">
      <c r="A104" s="20"/>
      <c r="B104" s="31" t="s">
        <v>52</v>
      </c>
      <c r="C104" s="38">
        <v>112806147620</v>
      </c>
      <c r="D104" s="38">
        <v>11280614762</v>
      </c>
      <c r="E104" s="38">
        <v>142070889</v>
      </c>
      <c r="F104" s="38"/>
      <c r="G104" s="43"/>
      <c r="H104" s="169">
        <f t="shared" si="9"/>
        <v>0</v>
      </c>
      <c r="I104" s="44">
        <f>E104+F104</f>
        <v>142070889</v>
      </c>
      <c r="J104" s="43">
        <v>53018981</v>
      </c>
      <c r="K104" s="41">
        <f t="shared" si="10"/>
        <v>0.4700008121773674</v>
      </c>
    </row>
    <row r="105" spans="1:11" s="17" customFormat="1" ht="22.5" customHeight="1">
      <c r="A105" s="20"/>
      <c r="B105" s="31" t="s">
        <v>53</v>
      </c>
      <c r="C105" s="38">
        <v>3638164000</v>
      </c>
      <c r="D105" s="38">
        <v>363816400</v>
      </c>
      <c r="E105" s="38">
        <v>39975641</v>
      </c>
      <c r="F105" s="38"/>
      <c r="G105" s="43"/>
      <c r="H105" s="169">
        <f t="shared" si="9"/>
        <v>0</v>
      </c>
      <c r="I105" s="44">
        <f>E105+F105</f>
        <v>39975641</v>
      </c>
      <c r="J105" s="43">
        <v>10237317</v>
      </c>
      <c r="K105" s="41">
        <f t="shared" si="10"/>
        <v>2.8138690284440173</v>
      </c>
    </row>
    <row r="106" spans="1:11" s="17" customFormat="1" ht="22.5" customHeight="1">
      <c r="A106" s="20"/>
      <c r="B106" s="31" t="s">
        <v>74</v>
      </c>
      <c r="C106" s="38">
        <v>2624000000</v>
      </c>
      <c r="D106" s="38">
        <v>262400000</v>
      </c>
      <c r="E106" s="38"/>
      <c r="F106" s="38"/>
      <c r="G106" s="43"/>
      <c r="H106" s="169">
        <f t="shared" si="9"/>
        <v>0</v>
      </c>
      <c r="I106" s="44"/>
      <c r="J106" s="43">
        <v>16729</v>
      </c>
      <c r="K106" s="41">
        <f t="shared" si="10"/>
        <v>0.006375381097560976</v>
      </c>
    </row>
    <row r="107" spans="1:11" s="17" customFormat="1" ht="22.5" customHeight="1">
      <c r="A107" s="24"/>
      <c r="B107" s="31" t="s">
        <v>55</v>
      </c>
      <c r="C107" s="38">
        <v>655200000</v>
      </c>
      <c r="D107" s="38">
        <v>65520000</v>
      </c>
      <c r="E107" s="38">
        <v>12501100</v>
      </c>
      <c r="F107" s="38"/>
      <c r="G107" s="43"/>
      <c r="H107" s="169">
        <f t="shared" si="9"/>
        <v>0</v>
      </c>
      <c r="I107" s="44">
        <f aca="true" t="shared" si="11" ref="I107:I127">E107+F107</f>
        <v>12501100</v>
      </c>
      <c r="J107" s="43">
        <v>1250110</v>
      </c>
      <c r="K107" s="41">
        <f t="shared" si="10"/>
        <v>1.9079822954822954</v>
      </c>
    </row>
    <row r="108" spans="1:11" s="26" customFormat="1" ht="22.5" customHeight="1">
      <c r="A108" s="24"/>
      <c r="B108" s="31" t="s">
        <v>56</v>
      </c>
      <c r="C108" s="38">
        <v>458295360</v>
      </c>
      <c r="D108" s="38">
        <v>45829536</v>
      </c>
      <c r="E108" s="38"/>
      <c r="F108" s="38"/>
      <c r="G108" s="43"/>
      <c r="H108" s="169">
        <f t="shared" si="9"/>
        <v>0</v>
      </c>
      <c r="I108" s="44">
        <f t="shared" si="11"/>
        <v>0</v>
      </c>
      <c r="J108" s="43">
        <v>31441</v>
      </c>
      <c r="K108" s="41">
        <f t="shared" si="10"/>
        <v>0.06860422937731685</v>
      </c>
    </row>
    <row r="109" spans="1:11" s="26" customFormat="1" ht="22.5" customHeight="1">
      <c r="A109" s="24"/>
      <c r="B109" s="31" t="s">
        <v>75</v>
      </c>
      <c r="C109" s="38">
        <v>100163105060</v>
      </c>
      <c r="D109" s="38">
        <v>10016310506</v>
      </c>
      <c r="E109" s="38">
        <v>461357680</v>
      </c>
      <c r="F109" s="38"/>
      <c r="G109" s="43">
        <v>-191000000</v>
      </c>
      <c r="H109" s="169">
        <f t="shared" si="9"/>
        <v>191000000</v>
      </c>
      <c r="I109" s="44">
        <f t="shared" si="11"/>
        <v>461357680</v>
      </c>
      <c r="J109" s="43">
        <v>131960486</v>
      </c>
      <c r="K109" s="41">
        <f t="shared" si="10"/>
        <v>1.3174560225639236</v>
      </c>
    </row>
    <row r="110" spans="1:11" s="17" customFormat="1" ht="22.5" customHeight="1">
      <c r="A110" s="24"/>
      <c r="B110" s="37" t="s">
        <v>65</v>
      </c>
      <c r="C110" s="38">
        <v>450000000</v>
      </c>
      <c r="D110" s="38">
        <v>45000000</v>
      </c>
      <c r="E110" s="38">
        <v>14245000</v>
      </c>
      <c r="F110" s="38"/>
      <c r="G110" s="43"/>
      <c r="H110" s="169">
        <f t="shared" si="9"/>
        <v>0</v>
      </c>
      <c r="I110" s="44">
        <f t="shared" si="11"/>
        <v>14245000</v>
      </c>
      <c r="J110" s="43">
        <v>4500000</v>
      </c>
      <c r="K110" s="41">
        <f t="shared" si="10"/>
        <v>10</v>
      </c>
    </row>
    <row r="111" spans="1:11" s="17" customFormat="1" ht="26.25" customHeight="1">
      <c r="A111" s="24"/>
      <c r="B111" s="37" t="s">
        <v>66</v>
      </c>
      <c r="C111" s="38">
        <v>3130920450</v>
      </c>
      <c r="D111" s="38">
        <v>313092045</v>
      </c>
      <c r="E111" s="38">
        <v>780000</v>
      </c>
      <c r="F111" s="38"/>
      <c r="G111" s="40"/>
      <c r="H111" s="169">
        <f t="shared" si="9"/>
        <v>0</v>
      </c>
      <c r="I111" s="39">
        <f t="shared" si="11"/>
        <v>780000</v>
      </c>
      <c r="J111" s="40">
        <v>223892</v>
      </c>
      <c r="K111" s="41">
        <f t="shared" si="10"/>
        <v>0.07150996123200766</v>
      </c>
    </row>
    <row r="112" spans="1:11" s="17" customFormat="1" ht="26.25" customHeight="1">
      <c r="A112" s="24"/>
      <c r="B112" s="27" t="s">
        <v>134</v>
      </c>
      <c r="C112" s="38">
        <v>65968254310</v>
      </c>
      <c r="D112" s="38">
        <v>6596825431</v>
      </c>
      <c r="E112" s="38"/>
      <c r="F112" s="38"/>
      <c r="G112" s="40">
        <v>12152519</v>
      </c>
      <c r="H112" s="169">
        <f t="shared" si="9"/>
        <v>-12152519</v>
      </c>
      <c r="I112" s="39"/>
      <c r="J112" s="40"/>
      <c r="K112" s="41"/>
    </row>
    <row r="113" spans="1:11" s="17" customFormat="1" ht="22.5" customHeight="1">
      <c r="A113" s="24"/>
      <c r="B113" s="37" t="s">
        <v>67</v>
      </c>
      <c r="C113" s="38">
        <v>2062872500</v>
      </c>
      <c r="D113" s="38">
        <v>2932159</v>
      </c>
      <c r="E113" s="38">
        <v>125921250</v>
      </c>
      <c r="F113" s="38"/>
      <c r="G113" s="40">
        <v>-125921250</v>
      </c>
      <c r="H113" s="169">
        <f t="shared" si="9"/>
        <v>125921250</v>
      </c>
      <c r="I113" s="39">
        <f t="shared" si="11"/>
        <v>125921250</v>
      </c>
      <c r="J113" s="40">
        <v>146250</v>
      </c>
      <c r="K113" s="41">
        <f t="shared" si="10"/>
        <v>4.987792271837919</v>
      </c>
    </row>
    <row r="114" spans="1:11" s="26" customFormat="1" ht="22.5" customHeight="1">
      <c r="A114" s="45"/>
      <c r="B114" s="37" t="s">
        <v>124</v>
      </c>
      <c r="C114" s="38">
        <v>505318560</v>
      </c>
      <c r="D114" s="38">
        <v>50531856</v>
      </c>
      <c r="E114" s="38">
        <v>27000000</v>
      </c>
      <c r="F114" s="38"/>
      <c r="G114" s="40"/>
      <c r="H114" s="169">
        <f t="shared" si="9"/>
        <v>0</v>
      </c>
      <c r="I114" s="39">
        <f t="shared" si="11"/>
        <v>27000000</v>
      </c>
      <c r="J114" s="40">
        <v>4432381</v>
      </c>
      <c r="K114" s="41">
        <f t="shared" si="10"/>
        <v>8.771458938694039</v>
      </c>
    </row>
    <row r="115" spans="1:11" s="26" customFormat="1" ht="22.5" customHeight="1">
      <c r="A115" s="24"/>
      <c r="B115" s="37" t="s">
        <v>68</v>
      </c>
      <c r="C115" s="38">
        <v>42098263060</v>
      </c>
      <c r="D115" s="38">
        <v>4209826306</v>
      </c>
      <c r="E115" s="38">
        <v>806367608</v>
      </c>
      <c r="F115" s="38"/>
      <c r="G115" s="40"/>
      <c r="H115" s="169">
        <f t="shared" si="9"/>
        <v>0</v>
      </c>
      <c r="I115" s="39">
        <f t="shared" si="11"/>
        <v>806367608</v>
      </c>
      <c r="J115" s="40">
        <v>90740701</v>
      </c>
      <c r="K115" s="41">
        <f t="shared" si="10"/>
        <v>2.155449997323476</v>
      </c>
    </row>
    <row r="116" spans="1:11" s="26" customFormat="1" ht="22.5" customHeight="1" thickBot="1">
      <c r="A116" s="154"/>
      <c r="B116" s="153" t="s">
        <v>44</v>
      </c>
      <c r="C116" s="67">
        <v>198200000</v>
      </c>
      <c r="D116" s="67">
        <v>19820000</v>
      </c>
      <c r="E116" s="67">
        <v>7000000</v>
      </c>
      <c r="F116" s="67"/>
      <c r="G116" s="68"/>
      <c r="H116" s="170">
        <f t="shared" si="9"/>
        <v>0</v>
      </c>
      <c r="I116" s="69">
        <f t="shared" si="11"/>
        <v>7000000</v>
      </c>
      <c r="J116" s="68">
        <v>700000</v>
      </c>
      <c r="K116" s="70">
        <f t="shared" si="10"/>
        <v>3.5317860746720484</v>
      </c>
    </row>
    <row r="117" spans="1:11" s="26" customFormat="1" ht="22.5" customHeight="1">
      <c r="A117" s="155"/>
      <c r="B117" s="31" t="s">
        <v>131</v>
      </c>
      <c r="C117" s="156">
        <v>2717921400</v>
      </c>
      <c r="D117" s="156">
        <v>271792140</v>
      </c>
      <c r="E117" s="156">
        <v>20000000</v>
      </c>
      <c r="F117" s="156"/>
      <c r="G117" s="157"/>
      <c r="H117" s="169">
        <f t="shared" si="9"/>
        <v>0</v>
      </c>
      <c r="I117" s="158">
        <f t="shared" si="11"/>
        <v>20000000</v>
      </c>
      <c r="J117" s="157">
        <v>2717920</v>
      </c>
      <c r="K117" s="159">
        <f t="shared" si="10"/>
        <v>0.9999994849004832</v>
      </c>
    </row>
    <row r="118" spans="1:11" s="26" customFormat="1" ht="22.5" customHeight="1">
      <c r="A118" s="24"/>
      <c r="B118" s="31" t="s">
        <v>58</v>
      </c>
      <c r="C118" s="38">
        <v>17620000000</v>
      </c>
      <c r="D118" s="38">
        <v>1762000000</v>
      </c>
      <c r="E118" s="38">
        <v>1000000000</v>
      </c>
      <c r="F118" s="38"/>
      <c r="G118" s="43"/>
      <c r="H118" s="169">
        <f t="shared" si="9"/>
        <v>0</v>
      </c>
      <c r="I118" s="44">
        <f t="shared" si="11"/>
        <v>1000000000</v>
      </c>
      <c r="J118" s="43">
        <v>100000000</v>
      </c>
      <c r="K118" s="41">
        <f t="shared" si="10"/>
        <v>5.675368898978434</v>
      </c>
    </row>
    <row r="119" spans="1:11" s="17" customFormat="1" ht="22.5" customHeight="1">
      <c r="A119" s="24"/>
      <c r="B119" s="31" t="s">
        <v>60</v>
      </c>
      <c r="C119" s="38">
        <v>1700000000</v>
      </c>
      <c r="D119" s="38">
        <v>170000000</v>
      </c>
      <c r="E119" s="38">
        <v>50000000</v>
      </c>
      <c r="F119" s="38"/>
      <c r="G119" s="43"/>
      <c r="H119" s="169">
        <f t="shared" si="9"/>
        <v>0</v>
      </c>
      <c r="I119" s="44">
        <f t="shared" si="11"/>
        <v>50000000</v>
      </c>
      <c r="J119" s="43">
        <v>5000000</v>
      </c>
      <c r="K119" s="41">
        <f t="shared" si="10"/>
        <v>2.941176470588235</v>
      </c>
    </row>
    <row r="120" spans="1:11" s="17" customFormat="1" ht="22.5" customHeight="1">
      <c r="A120" s="24"/>
      <c r="B120" s="31" t="s">
        <v>62</v>
      </c>
      <c r="C120" s="38">
        <v>345000000</v>
      </c>
      <c r="D120" s="38">
        <v>34500000</v>
      </c>
      <c r="E120" s="38">
        <v>19285000</v>
      </c>
      <c r="F120" s="38"/>
      <c r="G120" s="43"/>
      <c r="H120" s="169">
        <f t="shared" si="9"/>
        <v>0</v>
      </c>
      <c r="I120" s="44">
        <f t="shared" si="11"/>
        <v>19285000</v>
      </c>
      <c r="J120" s="43">
        <v>1737027</v>
      </c>
      <c r="K120" s="41">
        <f t="shared" si="10"/>
        <v>5.034860869565217</v>
      </c>
    </row>
    <row r="121" spans="1:11" s="17" customFormat="1" ht="22.5" customHeight="1">
      <c r="A121" s="24"/>
      <c r="B121" s="31" t="s">
        <v>61</v>
      </c>
      <c r="C121" s="38">
        <v>4500000000</v>
      </c>
      <c r="D121" s="38">
        <v>450000000</v>
      </c>
      <c r="E121" s="38">
        <v>46789000</v>
      </c>
      <c r="F121" s="38"/>
      <c r="G121" s="43"/>
      <c r="H121" s="169">
        <f t="shared" si="9"/>
        <v>0</v>
      </c>
      <c r="I121" s="44">
        <f t="shared" si="11"/>
        <v>46789000</v>
      </c>
      <c r="J121" s="43">
        <v>5231250</v>
      </c>
      <c r="K121" s="41">
        <f t="shared" si="10"/>
        <v>1.1625</v>
      </c>
    </row>
    <row r="122" spans="1:11" s="26" customFormat="1" ht="22.5" customHeight="1">
      <c r="A122" s="24"/>
      <c r="B122" s="31" t="s">
        <v>123</v>
      </c>
      <c r="C122" s="38">
        <v>300000000</v>
      </c>
      <c r="D122" s="38">
        <v>30000000</v>
      </c>
      <c r="E122" s="38">
        <v>3300000</v>
      </c>
      <c r="F122" s="38"/>
      <c r="G122" s="43"/>
      <c r="H122" s="169">
        <f t="shared" si="9"/>
        <v>0</v>
      </c>
      <c r="I122" s="44">
        <f t="shared" si="11"/>
        <v>3300000</v>
      </c>
      <c r="J122" s="43">
        <v>330000</v>
      </c>
      <c r="K122" s="41">
        <f t="shared" si="10"/>
        <v>1.0999999999999999</v>
      </c>
    </row>
    <row r="123" spans="1:11" s="26" customFormat="1" ht="22.5" customHeight="1">
      <c r="A123" s="24"/>
      <c r="B123" s="24" t="s">
        <v>76</v>
      </c>
      <c r="C123" s="38"/>
      <c r="D123" s="38"/>
      <c r="E123" s="38">
        <v>2940000</v>
      </c>
      <c r="F123" s="38">
        <v>-2940000</v>
      </c>
      <c r="G123" s="43">
        <v>-2940000</v>
      </c>
      <c r="H123" s="169">
        <f t="shared" si="9"/>
        <v>0</v>
      </c>
      <c r="I123" s="44">
        <f t="shared" si="11"/>
        <v>0</v>
      </c>
      <c r="J123" s="43"/>
      <c r="K123" s="41">
        <f t="shared" si="10"/>
      </c>
    </row>
    <row r="124" spans="1:11" s="26" customFormat="1" ht="22.5" customHeight="1">
      <c r="A124" s="24"/>
      <c r="B124" s="24" t="s">
        <v>77</v>
      </c>
      <c r="C124" s="38">
        <v>59990010</v>
      </c>
      <c r="D124" s="38">
        <v>5999001</v>
      </c>
      <c r="E124" s="38">
        <v>591980</v>
      </c>
      <c r="F124" s="38"/>
      <c r="G124" s="43"/>
      <c r="H124" s="169">
        <f t="shared" si="9"/>
        <v>0</v>
      </c>
      <c r="I124" s="44">
        <f t="shared" si="11"/>
        <v>591980</v>
      </c>
      <c r="J124" s="43">
        <v>59198</v>
      </c>
      <c r="K124" s="41">
        <f t="shared" si="10"/>
        <v>0.986797635139584</v>
      </c>
    </row>
    <row r="125" spans="1:11" s="26" customFormat="1" ht="22.5" customHeight="1">
      <c r="A125" s="24"/>
      <c r="B125" s="124" t="s">
        <v>39</v>
      </c>
      <c r="C125" s="118">
        <v>105322243070</v>
      </c>
      <c r="D125" s="118">
        <v>10532224307</v>
      </c>
      <c r="E125" s="46">
        <v>2000000000</v>
      </c>
      <c r="F125" s="44"/>
      <c r="G125" s="44">
        <v>-2000000000</v>
      </c>
      <c r="H125" s="169">
        <f t="shared" si="9"/>
        <v>2000000000</v>
      </c>
      <c r="I125" s="44">
        <f t="shared" si="11"/>
        <v>2000000000</v>
      </c>
      <c r="J125" s="44">
        <v>200000000</v>
      </c>
      <c r="K125" s="41">
        <f t="shared" si="10"/>
        <v>1.898934110879832</v>
      </c>
    </row>
    <row r="126" spans="1:11" s="26" customFormat="1" ht="22.5" customHeight="1">
      <c r="A126" s="19" t="s">
        <v>132</v>
      </c>
      <c r="B126" s="124"/>
      <c r="C126" s="118"/>
      <c r="D126" s="118"/>
      <c r="E126" s="86">
        <f>SUM(E127)</f>
        <v>49000000</v>
      </c>
      <c r="F126" s="86">
        <f>SUM(F127)</f>
        <v>0</v>
      </c>
      <c r="G126" s="86">
        <f>SUM(G127)</f>
        <v>0</v>
      </c>
      <c r="H126" s="86">
        <f>SUM(H127)</f>
        <v>0</v>
      </c>
      <c r="I126" s="86">
        <f>SUM(I127)</f>
        <v>49000000</v>
      </c>
      <c r="J126" s="44"/>
      <c r="K126" s="41"/>
    </row>
    <row r="127" spans="1:11" s="26" customFormat="1" ht="22.5" customHeight="1">
      <c r="A127" s="24"/>
      <c r="B127" s="124" t="s">
        <v>133</v>
      </c>
      <c r="C127" s="118">
        <v>100000000</v>
      </c>
      <c r="D127" s="118">
        <v>10000000</v>
      </c>
      <c r="E127" s="46">
        <v>49000000</v>
      </c>
      <c r="F127" s="44"/>
      <c r="G127" s="44"/>
      <c r="H127" s="44"/>
      <c r="I127" s="44">
        <f t="shared" si="11"/>
        <v>49000000</v>
      </c>
      <c r="J127" s="44">
        <v>4900000</v>
      </c>
      <c r="K127" s="41">
        <f t="shared" si="10"/>
        <v>49</v>
      </c>
    </row>
    <row r="128" spans="1:11" s="26" customFormat="1" ht="21.75" customHeight="1">
      <c r="A128" s="47" t="s">
        <v>16</v>
      </c>
      <c r="B128" s="48"/>
      <c r="C128" s="86"/>
      <c r="D128" s="86"/>
      <c r="E128" s="86">
        <f>E129+E134</f>
        <v>4101061040</v>
      </c>
      <c r="F128" s="86">
        <f>F129+F134</f>
        <v>-5230000</v>
      </c>
      <c r="G128" s="86">
        <f>G129+G134</f>
        <v>0</v>
      </c>
      <c r="H128" s="86">
        <f>H129+H134</f>
        <v>-5230000</v>
      </c>
      <c r="I128" s="86">
        <f>I129+I134</f>
        <v>4095831040</v>
      </c>
      <c r="J128" s="86"/>
      <c r="K128" s="86"/>
    </row>
    <row r="129" spans="1:11" s="96" customFormat="1" ht="32.25" customHeight="1">
      <c r="A129" s="148" t="s">
        <v>69</v>
      </c>
      <c r="B129" s="19"/>
      <c r="C129" s="78"/>
      <c r="D129" s="78"/>
      <c r="E129" s="78">
        <f>SUM(E130:E132)</f>
        <v>100500000</v>
      </c>
      <c r="F129" s="78">
        <f>SUM(F130:F132)</f>
        <v>0</v>
      </c>
      <c r="G129" s="78">
        <f>SUM(G130:G132)</f>
        <v>0</v>
      </c>
      <c r="H129" s="78">
        <f>SUM(H130:H132)</f>
        <v>0</v>
      </c>
      <c r="I129" s="78">
        <f>SUM(I130:I132)</f>
        <v>100500000</v>
      </c>
      <c r="J129" s="78"/>
      <c r="K129" s="78"/>
    </row>
    <row r="130" spans="1:11" s="105" customFormat="1" ht="22.5" customHeight="1">
      <c r="A130" s="20"/>
      <c r="B130" s="31" t="s">
        <v>131</v>
      </c>
      <c r="C130" s="119">
        <v>2717921400</v>
      </c>
      <c r="D130" s="119">
        <v>271792140</v>
      </c>
      <c r="E130" s="119">
        <v>15000000</v>
      </c>
      <c r="F130" s="119"/>
      <c r="G130" s="119"/>
      <c r="H130" s="39"/>
      <c r="I130" s="39">
        <f>E130+F130</f>
        <v>15000000</v>
      </c>
      <c r="J130" s="40">
        <v>2038439</v>
      </c>
      <c r="K130" s="41">
        <f>IF(D130="","",(J130/D130)*100)</f>
        <v>0.749999245747136</v>
      </c>
    </row>
    <row r="131" spans="1:11" s="143" customFormat="1" ht="22.5" customHeight="1">
      <c r="A131" s="24"/>
      <c r="B131" s="37" t="s">
        <v>70</v>
      </c>
      <c r="C131" s="119">
        <v>100000000</v>
      </c>
      <c r="D131" s="119">
        <v>10000000</v>
      </c>
      <c r="E131" s="119">
        <v>40000000</v>
      </c>
      <c r="F131" s="119"/>
      <c r="G131" s="119"/>
      <c r="H131" s="39"/>
      <c r="I131" s="39">
        <f>E131+F131</f>
        <v>40000000</v>
      </c>
      <c r="J131" s="40">
        <v>4000000</v>
      </c>
      <c r="K131" s="41">
        <f>IF(D131="","",(J131/D131)*100)</f>
        <v>40</v>
      </c>
    </row>
    <row r="132" spans="1:11" s="143" customFormat="1" ht="22.5" customHeight="1">
      <c r="A132" s="24"/>
      <c r="B132" s="37" t="s">
        <v>45</v>
      </c>
      <c r="C132" s="119">
        <v>4500000000</v>
      </c>
      <c r="D132" s="119">
        <v>450000000</v>
      </c>
      <c r="E132" s="119">
        <v>45500000</v>
      </c>
      <c r="F132" s="119"/>
      <c r="G132" s="119"/>
      <c r="H132" s="39"/>
      <c r="I132" s="39">
        <f>E132+F132</f>
        <v>45500000</v>
      </c>
      <c r="J132" s="40">
        <v>5118750</v>
      </c>
      <c r="K132" s="41">
        <f>IF(D132="","",(J132/D132)*100)</f>
        <v>1.1375</v>
      </c>
    </row>
    <row r="133" spans="1:11" s="143" customFormat="1" ht="18" customHeight="1">
      <c r="A133" s="24"/>
      <c r="B133" s="37"/>
      <c r="C133" s="49"/>
      <c r="D133" s="49"/>
      <c r="E133" s="49"/>
      <c r="F133" s="49"/>
      <c r="G133" s="49"/>
      <c r="H133" s="39"/>
      <c r="I133" s="39"/>
      <c r="J133" s="39"/>
      <c r="K133" s="41"/>
    </row>
    <row r="134" spans="1:11" s="90" customFormat="1" ht="32.25" customHeight="1">
      <c r="A134" s="50" t="s">
        <v>71</v>
      </c>
      <c r="C134" s="78"/>
      <c r="D134" s="78"/>
      <c r="E134" s="78">
        <f>SUM(E135:E136)</f>
        <v>4000561040</v>
      </c>
      <c r="F134" s="78">
        <f>SUM(F135:F136)</f>
        <v>-5230000</v>
      </c>
      <c r="G134" s="78">
        <f>SUM(G135:G136)</f>
        <v>0</v>
      </c>
      <c r="H134" s="78">
        <f>SUM(H135:H136)</f>
        <v>-5230000</v>
      </c>
      <c r="I134" s="78">
        <f>SUM(I135:I136)</f>
        <v>3995331040</v>
      </c>
      <c r="J134" s="78"/>
      <c r="K134" s="78"/>
    </row>
    <row r="135" spans="1:11" s="17" customFormat="1" ht="22.5" customHeight="1">
      <c r="A135" s="24" t="s">
        <v>13</v>
      </c>
      <c r="B135" s="31" t="s">
        <v>72</v>
      </c>
      <c r="C135" s="25">
        <v>78288192570</v>
      </c>
      <c r="D135" s="25">
        <v>7828819257</v>
      </c>
      <c r="E135" s="25">
        <v>561040</v>
      </c>
      <c r="F135" s="25"/>
      <c r="G135" s="25"/>
      <c r="H135" s="49"/>
      <c r="I135" s="39">
        <f>E135+F135</f>
        <v>561040</v>
      </c>
      <c r="J135" s="25">
        <v>352799</v>
      </c>
      <c r="K135" s="52">
        <f>IF(D135="","",(J135/D135)*100)</f>
        <v>0.004506413910176187</v>
      </c>
    </row>
    <row r="136" spans="1:11" s="17" customFormat="1" ht="22.5" customHeight="1">
      <c r="A136" s="24"/>
      <c r="B136" s="24" t="s">
        <v>125</v>
      </c>
      <c r="C136" s="25">
        <v>32840000000</v>
      </c>
      <c r="D136" s="25">
        <v>3284000000</v>
      </c>
      <c r="E136" s="25">
        <v>4000000000</v>
      </c>
      <c r="F136" s="25">
        <v>-5230000</v>
      </c>
      <c r="G136" s="25"/>
      <c r="H136" s="169">
        <f>F136-G136</f>
        <v>-5230000</v>
      </c>
      <c r="I136" s="39">
        <f>E136+F136</f>
        <v>3994770000</v>
      </c>
      <c r="J136" s="25">
        <v>399477000</v>
      </c>
      <c r="K136" s="52">
        <f>IF(D136="","",(J136/D136)*100)</f>
        <v>12.164342265529841</v>
      </c>
    </row>
    <row r="137" spans="1:11" s="17" customFormat="1" ht="22.5" customHeight="1">
      <c r="A137" s="20"/>
      <c r="B137" s="54"/>
      <c r="C137" s="131"/>
      <c r="D137" s="131"/>
      <c r="E137" s="131"/>
      <c r="F137" s="149"/>
      <c r="G137" s="149"/>
      <c r="H137" s="33">
        <f>F137-G137</f>
        <v>0</v>
      </c>
      <c r="I137" s="53">
        <f>E137+F137</f>
        <v>0</v>
      </c>
      <c r="J137" s="131"/>
      <c r="K137" s="35">
        <f>IF(D137="","",(J137/D137)*100)</f>
      </c>
    </row>
    <row r="138" spans="1:11" s="17" customFormat="1" ht="22.5" customHeight="1">
      <c r="A138" s="20"/>
      <c r="B138" s="54"/>
      <c r="C138" s="131"/>
      <c r="D138" s="131"/>
      <c r="E138" s="131"/>
      <c r="F138" s="149"/>
      <c r="G138" s="149"/>
      <c r="H138" s="33"/>
      <c r="I138" s="53"/>
      <c r="J138" s="131"/>
      <c r="K138" s="35"/>
    </row>
    <row r="139" spans="1:11" s="17" customFormat="1" ht="22.5" customHeight="1">
      <c r="A139" s="20"/>
      <c r="B139" s="54"/>
      <c r="C139" s="131"/>
      <c r="D139" s="131"/>
      <c r="E139" s="131"/>
      <c r="F139" s="149"/>
      <c r="G139" s="149"/>
      <c r="H139" s="33"/>
      <c r="I139" s="53"/>
      <c r="J139" s="131"/>
      <c r="K139" s="35"/>
    </row>
    <row r="140" spans="1:11" s="17" customFormat="1" ht="22.5" customHeight="1">
      <c r="A140" s="20"/>
      <c r="B140" s="54"/>
      <c r="C140" s="131"/>
      <c r="D140" s="131"/>
      <c r="E140" s="131"/>
      <c r="F140" s="149"/>
      <c r="G140" s="149"/>
      <c r="H140" s="33"/>
      <c r="I140" s="53"/>
      <c r="J140" s="131"/>
      <c r="K140" s="35"/>
    </row>
    <row r="141" spans="1:11" s="17" customFormat="1" ht="22.5" customHeight="1">
      <c r="A141" s="20"/>
      <c r="B141" s="54"/>
      <c r="C141" s="131"/>
      <c r="D141" s="131"/>
      <c r="E141" s="131"/>
      <c r="F141" s="149"/>
      <c r="G141" s="149"/>
      <c r="H141" s="33"/>
      <c r="I141" s="53"/>
      <c r="J141" s="131"/>
      <c r="K141" s="35"/>
    </row>
    <row r="142" spans="1:11" s="17" customFormat="1" ht="22.5" customHeight="1">
      <c r="A142" s="20"/>
      <c r="B142" s="54"/>
      <c r="C142" s="131"/>
      <c r="D142" s="131"/>
      <c r="E142" s="131"/>
      <c r="F142" s="149"/>
      <c r="G142" s="149"/>
      <c r="H142" s="33"/>
      <c r="I142" s="53"/>
      <c r="J142" s="131"/>
      <c r="K142" s="35"/>
    </row>
    <row r="143" spans="1:11" s="17" customFormat="1" ht="22.5" customHeight="1">
      <c r="A143" s="20"/>
      <c r="B143" s="54"/>
      <c r="C143" s="131"/>
      <c r="D143" s="131"/>
      <c r="E143" s="131"/>
      <c r="F143" s="149"/>
      <c r="G143" s="149"/>
      <c r="H143" s="33"/>
      <c r="I143" s="53"/>
      <c r="J143" s="131"/>
      <c r="K143" s="35"/>
    </row>
    <row r="144" spans="1:11" s="17" customFormat="1" ht="22.5" customHeight="1">
      <c r="A144" s="20"/>
      <c r="B144" s="54"/>
      <c r="C144" s="131"/>
      <c r="D144" s="131"/>
      <c r="E144" s="131"/>
      <c r="F144" s="149"/>
      <c r="G144" s="149"/>
      <c r="H144" s="33"/>
      <c r="I144" s="53"/>
      <c r="J144" s="131"/>
      <c r="K144" s="35"/>
    </row>
    <row r="145" spans="1:11" s="17" customFormat="1" ht="22.5" customHeight="1">
      <c r="A145" s="20"/>
      <c r="B145" s="54"/>
      <c r="C145" s="131"/>
      <c r="D145" s="131"/>
      <c r="E145" s="131"/>
      <c r="F145" s="149"/>
      <c r="G145" s="149"/>
      <c r="H145" s="33"/>
      <c r="I145" s="53"/>
      <c r="J145" s="131"/>
      <c r="K145" s="35"/>
    </row>
    <row r="146" spans="1:11" s="17" customFormat="1" ht="22.5" customHeight="1">
      <c r="A146" s="20"/>
      <c r="B146" s="54"/>
      <c r="C146" s="131"/>
      <c r="D146" s="131"/>
      <c r="E146" s="131"/>
      <c r="F146" s="149"/>
      <c r="G146" s="149"/>
      <c r="H146" s="33"/>
      <c r="I146" s="53"/>
      <c r="J146" s="131"/>
      <c r="K146" s="35"/>
    </row>
    <row r="147" spans="1:11" s="17" customFormat="1" ht="22.5" customHeight="1">
      <c r="A147" s="20"/>
      <c r="B147" s="54"/>
      <c r="C147" s="131"/>
      <c r="D147" s="131"/>
      <c r="E147" s="131"/>
      <c r="F147" s="149"/>
      <c r="G147" s="149"/>
      <c r="H147" s="33"/>
      <c r="I147" s="53"/>
      <c r="J147" s="131"/>
      <c r="K147" s="35"/>
    </row>
    <row r="148" spans="1:11" s="17" customFormat="1" ht="22.5" customHeight="1">
      <c r="A148" s="20"/>
      <c r="B148" s="54"/>
      <c r="C148" s="131"/>
      <c r="D148" s="131"/>
      <c r="E148" s="131"/>
      <c r="F148" s="149"/>
      <c r="G148" s="149"/>
      <c r="H148" s="33"/>
      <c r="I148" s="53"/>
      <c r="J148" s="131"/>
      <c r="K148" s="35"/>
    </row>
    <row r="149" spans="1:11" s="17" customFormat="1" ht="22.5" customHeight="1">
      <c r="A149" s="20"/>
      <c r="B149" s="54"/>
      <c r="C149" s="131"/>
      <c r="D149" s="131"/>
      <c r="E149" s="131"/>
      <c r="F149" s="149"/>
      <c r="G149" s="149"/>
      <c r="H149" s="33"/>
      <c r="I149" s="53"/>
      <c r="J149" s="131"/>
      <c r="K149" s="35"/>
    </row>
    <row r="150" spans="1:11" s="17" customFormat="1" ht="22.5" customHeight="1">
      <c r="A150" s="20"/>
      <c r="B150" s="54"/>
      <c r="C150" s="51"/>
      <c r="D150" s="51"/>
      <c r="E150" s="51"/>
      <c r="F150" s="55"/>
      <c r="G150" s="56"/>
      <c r="H150" s="33"/>
      <c r="I150" s="53"/>
      <c r="J150" s="51"/>
      <c r="K150" s="52"/>
    </row>
    <row r="151" spans="1:11" s="17" customFormat="1" ht="22.5" customHeight="1">
      <c r="A151" s="20"/>
      <c r="B151" s="54"/>
      <c r="C151" s="51"/>
      <c r="D151" s="51"/>
      <c r="E151" s="51"/>
      <c r="F151" s="55"/>
      <c r="G151" s="56"/>
      <c r="H151" s="33"/>
      <c r="I151" s="53"/>
      <c r="J151" s="51"/>
      <c r="K151" s="52"/>
    </row>
    <row r="152" spans="1:11" s="60" customFormat="1" ht="22.5" customHeight="1" thickBot="1">
      <c r="A152" s="57" t="s">
        <v>17</v>
      </c>
      <c r="B152" s="58"/>
      <c r="C152" s="58"/>
      <c r="D152" s="58"/>
      <c r="E152" s="59">
        <f>E8+E12+E61+E128</f>
        <v>74356260020.92</v>
      </c>
      <c r="F152" s="59">
        <f>F8+F12+F61+F128</f>
        <v>1070540138</v>
      </c>
      <c r="G152" s="59">
        <f>G8+G12+G61+G128</f>
        <v>14698806985</v>
      </c>
      <c r="H152" s="59">
        <f>H8+H12+H61+H128</f>
        <v>-13628266847</v>
      </c>
      <c r="I152" s="59">
        <f>I8+I12+I61+I128</f>
        <v>75426800158.92</v>
      </c>
      <c r="J152" s="58"/>
      <c r="K152" s="58"/>
    </row>
    <row r="153" spans="1:35" ht="15.75">
      <c r="A153" s="150" t="s">
        <v>73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ht="15.75">
      <c r="A154" s="151" t="s">
        <v>0</v>
      </c>
    </row>
  </sheetData>
  <sheetProtection/>
  <mergeCells count="6">
    <mergeCell ref="B5:B6"/>
    <mergeCell ref="D5:D6"/>
    <mergeCell ref="B4:D4"/>
    <mergeCell ref="J4:K4"/>
    <mergeCell ref="F5:H5"/>
    <mergeCell ref="F4:I4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geOrder="overThenDown" paperSize="9" scale="74" r:id="rId1"/>
  <rowBreaks count="3" manualBreakCount="3">
    <brk id="43" max="10" man="1"/>
    <brk id="80" max="10" man="1"/>
    <brk id="1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2012-04-18T02:05:49Z</cp:lastPrinted>
  <dcterms:created xsi:type="dcterms:W3CDTF">1998-09-16T11:30:35Z</dcterms:created>
  <dcterms:modified xsi:type="dcterms:W3CDTF">2012-04-18T02:05:51Z</dcterms:modified>
  <cp:category/>
  <cp:version/>
  <cp:contentType/>
  <cp:contentStatus/>
</cp:coreProperties>
</file>