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1"/>
  </bookViews>
  <sheets>
    <sheet name="財務摘要" sheetId="1" r:id="rId1"/>
    <sheet name="損益表" sheetId="2" r:id="rId2"/>
    <sheet name="盈虧撥補表" sheetId="3" r:id="rId3"/>
    <sheet name="現金流量表" sheetId="4" r:id="rId4"/>
    <sheet name="資產負債表" sheetId="5" r:id="rId5"/>
  </sheets>
  <definedNames>
    <definedName name="_xlnm.Print_Area" localSheetId="3">'現金流量表'!$A$1:$O$60</definedName>
  </definedNames>
  <calcPr fullCalcOnLoad="1"/>
</workbook>
</file>

<file path=xl/sharedStrings.xml><?xml version="1.0" encoding="utf-8"?>
<sst xmlns="http://schemas.openxmlformats.org/spreadsheetml/2006/main" count="325" uniqueCount="301">
  <si>
    <t>AA</t>
  </si>
  <si>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</si>
  <si>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</si>
  <si>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</si>
  <si>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</si>
  <si>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</si>
  <si>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</si>
  <si>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</si>
  <si>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</si>
  <si>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</si>
  <si>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</si>
  <si>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</si>
  <si>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</si>
  <si>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</si>
  <si>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</si>
  <si>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</si>
  <si>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</si>
  <si>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</si>
  <si>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</si>
  <si>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</si>
  <si>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</si>
  <si>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</si>
  <si>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</si>
  <si>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</si>
  <si>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</si>
  <si>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</si>
  <si>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</si>
  <si>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</si>
  <si>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</si>
  <si>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</si>
  <si>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</si>
  <si>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</si>
  <si>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</si>
  <si>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</si>
  <si>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</si>
  <si>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</si>
  <si>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</si>
  <si>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</si>
  <si>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</si>
  <si>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</si>
  <si>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</si>
  <si>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</si>
  <si>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</si>
  <si>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</si>
  <si>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</si>
  <si>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</si>
  <si>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</si>
  <si>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</si>
  <si>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</si>
  <si>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</si>
  <si>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</si>
  <si>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</si>
  <si>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</si>
  <si>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</si>
  <si>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</si>
  <si>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</si>
  <si>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</si>
  <si>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</si>
  <si>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</si>
  <si>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</si>
  <si>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</si>
  <si>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</si>
  <si>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</si>
  <si>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</si>
  <si>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</si>
  <si>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</si>
  <si>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</si>
  <si>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</si>
  <si>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</si>
  <si>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</si>
  <si>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</si>
  <si>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</si>
  <si>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</si>
  <si>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</si>
  <si>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</si>
  <si>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</si>
  <si>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</si>
  <si>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</si>
  <si>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</si>
  <si>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</si>
  <si>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</si>
  <si>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</si>
  <si>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</si>
  <si>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</si>
  <si>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</si>
  <si>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</si>
  <si>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</si>
  <si>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</si>
  <si>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</si>
  <si>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</si>
  <si>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</si>
  <si>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</si>
  <si>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</si>
  <si>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</si>
  <si>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</si>
  <si>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</si>
  <si>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</si>
  <si>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</si>
  <si>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</si>
  <si>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</si>
  <si>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</si>
  <si>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</si>
  <si>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</si>
  <si>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</si>
  <si>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</si>
  <si>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</si>
  <si>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</si>
  <si>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</si>
  <si>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</si>
  <si>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</si>
  <si>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 xml:space="preserve">                         本                                                                    年                                                                         度</t>
  </si>
  <si>
    <t>金               額</t>
  </si>
  <si>
    <t xml:space="preserve"> ％</t>
  </si>
  <si>
    <t xml:space="preserve">  預                     算                    數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</si>
  <si>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</si>
  <si>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</si>
  <si>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</si>
  <si>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金                                額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</si>
  <si>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</si>
  <si>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</si>
  <si>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</si>
  <si>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</si>
  <si>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</si>
  <si>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</si>
  <si>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</si>
  <si>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</si>
  <si>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</si>
  <si>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</si>
  <si>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</si>
  <si>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</si>
  <si>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</si>
  <si>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</si>
  <si>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</si>
  <si>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</si>
  <si>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</si>
  <si>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</si>
  <si>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</si>
  <si>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</si>
  <si>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</si>
  <si>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</si>
  <si>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</si>
  <si>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</si>
  <si>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</si>
  <si>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</si>
  <si>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</si>
  <si>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</si>
  <si>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</si>
  <si>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</si>
  <si>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</si>
  <si>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</si>
  <si>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</si>
  <si>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</si>
  <si>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</si>
  <si>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</si>
  <si>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</si>
  <si>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</si>
  <si>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</si>
  <si>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</si>
  <si>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</si>
  <si>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</si>
  <si>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</si>
  <si>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</si>
  <si>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</si>
  <si>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</si>
  <si>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</si>
  <si>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</si>
  <si>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</si>
  <si>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</si>
  <si>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</si>
  <si>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</si>
  <si>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</si>
  <si>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</si>
  <si>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</si>
  <si>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</si>
  <si>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</si>
  <si>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</si>
  <si>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</si>
  <si>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短期投資淨減（淨增－）</t>
  </si>
  <si>
    <t xml:space="preserve">    買匯貼現及放款淨減（淨增－）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</si>
  <si>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</si>
  <si>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</si>
  <si>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</si>
  <si>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</si>
  <si>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</si>
  <si>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</si>
  <si>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</si>
  <si>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</si>
  <si>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</si>
  <si>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</si>
  <si>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</si>
  <si>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</si>
  <si>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</si>
  <si>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</si>
  <si>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</si>
  <si>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</si>
  <si>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</si>
  <si>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</si>
  <si>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</si>
  <si>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</si>
  <si>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</si>
  <si>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</si>
  <si>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</si>
  <si>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</si>
  <si>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</si>
  <si>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</si>
  <si>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</si>
  <si>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財      務      摘      要</t>
  </si>
  <si>
    <t xml:space="preserve">              單位：新臺幣百萬元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</si>
  <si>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</si>
  <si>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</si>
  <si>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</si>
  <si>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</si>
  <si>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</si>
  <si>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</si>
  <si>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</si>
  <si>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</si>
  <si>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</si>
  <si>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</si>
  <si>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</si>
  <si>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</si>
  <si>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</si>
  <si>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</si>
  <si>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</si>
  <si>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</si>
  <si>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</si>
  <si>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</si>
  <si>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</si>
  <si>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</si>
  <si>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</si>
  <si>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長   期    債    務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</si>
  <si>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</si>
  <si>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</si>
  <si>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</si>
  <si>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 xml:space="preserve">臺  鹽  實  業  股  份  有  限  </t>
  </si>
  <si>
    <t>中華民國九十二年</t>
  </si>
  <si>
    <t>臺  鹽  實  業   股  份  有  限  公  司</t>
  </si>
  <si>
    <t xml:space="preserve">臺  鹽  實  業  股  份  有  </t>
  </si>
  <si>
    <r>
      <t xml:space="preserve"> </t>
    </r>
    <r>
      <rPr>
        <sz val="10"/>
        <rFont val="新細明體"/>
        <family val="1"/>
      </rPr>
      <t>十一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十三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日</t>
    </r>
  </si>
  <si>
    <t>註：1.本年度信託代理與保證之或有資產與或有負債各為988,414,719.99元。</t>
  </si>
  <si>
    <t xml:space="preserve">        2.上年度信託代理與保證之或有資產與或有負債各為 902, 314,009.99元。</t>
  </si>
  <si>
    <t xml:space="preserve"> </t>
  </si>
  <si>
    <t>臺  鹽  實  業  股  份  有  限  公  司</t>
  </si>
  <si>
    <t>上      年      度      決      算      數</t>
  </si>
  <si>
    <t>科                              目</t>
  </si>
  <si>
    <t>本                                                             年                                                                度</t>
  </si>
  <si>
    <t>金                    額</t>
  </si>
  <si>
    <t>％</t>
  </si>
  <si>
    <t>預               算                數</t>
  </si>
  <si>
    <t>原       列       決       算       數</t>
  </si>
  <si>
    <t>修           正           數</t>
  </si>
  <si>
    <t>決        算        核        定        數</t>
  </si>
  <si>
    <t>金                     額</t>
  </si>
  <si>
    <t>金                   額</t>
  </si>
  <si>
    <t>盈餘之部</t>
  </si>
  <si>
    <t xml:space="preserve">        本期純益</t>
  </si>
  <si>
    <t xml:space="preserve">        累積盈餘</t>
  </si>
  <si>
    <t xml:space="preserve">        公積轉列數</t>
  </si>
  <si>
    <t xml:space="preserve">        出售庫藏股票損失</t>
  </si>
  <si>
    <t>分配之部</t>
  </si>
  <si>
    <t xml:space="preserve">    中央政府所得者</t>
  </si>
  <si>
    <t xml:space="preserve">        股（官）息紅利</t>
  </si>
  <si>
    <t xml:space="preserve">    地方政府所得者</t>
  </si>
  <si>
    <t xml:space="preserve">    轉投資機關所得者</t>
  </si>
  <si>
    <t xml:space="preserve">    其他政府機關所得者</t>
  </si>
  <si>
    <t xml:space="preserve">    民股股東所得者</t>
  </si>
  <si>
    <t xml:space="preserve">        股息紅利</t>
  </si>
  <si>
    <t xml:space="preserve">    其他所得者</t>
  </si>
  <si>
    <t xml:space="preserve">        撥補各級農、漁會事業費</t>
  </si>
  <si>
    <t xml:space="preserve">    留存事業機關者</t>
  </si>
  <si>
    <t xml:space="preserve">        填補累積虧損</t>
  </si>
  <si>
    <t xml:space="preserve">        資本公積</t>
  </si>
  <si>
    <t xml:space="preserve">        法定公積</t>
  </si>
  <si>
    <t xml:space="preserve">        特別公積</t>
  </si>
  <si>
    <t xml:space="preserve">        未分配盈餘</t>
  </si>
  <si>
    <t>虧損之部</t>
  </si>
  <si>
    <t xml:space="preserve">        本期純損</t>
  </si>
  <si>
    <t xml:space="preserve">        累積虧損</t>
  </si>
  <si>
    <t>填補之部</t>
  </si>
  <si>
    <t xml:space="preserve">    中央政府負擔者</t>
  </si>
  <si>
    <t xml:space="preserve">        折減資本</t>
  </si>
  <si>
    <t xml:space="preserve">        出資填補</t>
  </si>
  <si>
    <t xml:space="preserve">    地方政府負擔者</t>
  </si>
  <si>
    <t xml:space="preserve">    轉投資機關負擔者</t>
  </si>
  <si>
    <t xml:space="preserve">    其他政府機關負擔者</t>
  </si>
  <si>
    <t xml:space="preserve">    民股股東負擔者</t>
  </si>
  <si>
    <t xml:space="preserve">    事業機關負擔者</t>
  </si>
  <si>
    <t xml:space="preserve">        撥用盈餘</t>
  </si>
  <si>
    <t xml:space="preserve">        撥用法定公積</t>
  </si>
  <si>
    <t xml:space="preserve">        撥用特別公積</t>
  </si>
  <si>
    <t xml:space="preserve">        撥用資本公積</t>
  </si>
  <si>
    <t xml:space="preserve">        待填補之虧損</t>
  </si>
  <si>
    <t xml:space="preserve">    單位：新臺幣元                                   （負債及業主權益部分）</t>
  </si>
  <si>
    <r>
      <t xml:space="preserve">公  司  現  金  流  量  查  核  表                                    </t>
    </r>
    <r>
      <rPr>
        <sz val="10"/>
        <rFont val="新細明體"/>
        <family val="1"/>
      </rPr>
      <t>單位：新臺幣元</t>
    </r>
  </si>
  <si>
    <r>
      <t xml:space="preserve">盈  虧  撥  補  查  核  表                                             </t>
    </r>
    <r>
      <rPr>
        <sz val="10"/>
        <rFont val="新細明體"/>
        <family val="1"/>
      </rPr>
      <t>單位：新臺幣元</t>
    </r>
  </si>
  <si>
    <r>
      <t xml:space="preserve">限  公  司  損  益  查  核  表                            </t>
    </r>
    <r>
      <rPr>
        <sz val="10"/>
        <rFont val="新細明體"/>
        <family val="1"/>
      </rPr>
      <t xml:space="preserve">                               單位：新臺幣元</t>
    </r>
  </si>
  <si>
    <t xml:space="preserve">           償之債權證券。
</t>
  </si>
  <si>
    <t xml:space="preserve">    購建中固定資產</t>
  </si>
  <si>
    <t>會計原則變動累積影響數</t>
  </si>
  <si>
    <t xml:space="preserve">                或清償之債權證券。</t>
  </si>
  <si>
    <t>基金長期投資及應收款</t>
  </si>
  <si>
    <t xml:space="preserve">    長期應收款項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</si>
</sst>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2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177" fontId="2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H12" sqref="H12"/>
    </sheetView>
  </sheetViews>
  <sheetFormatPr defaultColWidth="9.00390625" defaultRowHeight="16.5"/>
  <cols>
    <col min="1" max="1" width="26.875" style="0" customWidth="1"/>
    <col min="2" max="2" width="16.375" style="0" customWidth="1"/>
    <col min="3" max="3" width="16.125" style="0" customWidth="1"/>
    <col min="4" max="4" width="15.75390625" style="0" customWidth="1"/>
    <col min="5" max="5" width="11.875" style="0" customWidth="1"/>
    <col min="6" max="6" width="1.625" style="0" customWidth="1"/>
  </cols>
  <sheetData>
    <row r="1" spans="1:6" ht="20.25">
      <c r="A1" s="48"/>
      <c r="E1" s="49"/>
      <c r="F1" s="50" t="s">
        <v>106</v>
      </c>
    </row>
    <row r="2" spans="1:15" ht="25.5">
      <c r="A2" s="95" t="s">
        <v>235</v>
      </c>
      <c r="B2" s="96"/>
      <c r="C2" s="96"/>
      <c r="D2" s="96"/>
      <c r="E2" s="96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0.25">
      <c r="A3" s="52"/>
      <c r="B3" s="52"/>
      <c r="C3" s="52"/>
      <c r="D3" s="52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0.25">
      <c r="A4" s="52"/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0.25">
      <c r="A5" s="52"/>
      <c r="B5" s="52"/>
      <c r="C5" s="52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6" ht="16.5">
      <c r="A7" s="54"/>
      <c r="B7" s="55"/>
      <c r="C7" s="55"/>
      <c r="D7" s="55"/>
      <c r="E7" s="55"/>
      <c r="F7" s="56"/>
    </row>
    <row r="8" spans="1:6" ht="16.5">
      <c r="A8" s="57"/>
      <c r="B8" s="58"/>
      <c r="C8" s="58"/>
      <c r="D8" s="58"/>
      <c r="E8" s="58"/>
      <c r="F8" s="59"/>
    </row>
    <row r="9" spans="1:6" ht="19.5">
      <c r="A9" s="97" t="s">
        <v>206</v>
      </c>
      <c r="B9" s="98"/>
      <c r="C9" s="98"/>
      <c r="D9" s="98"/>
      <c r="E9" s="98"/>
      <c r="F9" s="99"/>
    </row>
    <row r="10" spans="1:6" ht="16.5">
      <c r="A10" s="60"/>
      <c r="B10" s="8"/>
      <c r="C10" s="8"/>
      <c r="D10" s="8" t="s">
        <v>207</v>
      </c>
      <c r="E10" s="12"/>
      <c r="F10" s="59"/>
    </row>
    <row r="11" spans="1:7" ht="16.5">
      <c r="A11" s="61" t="s">
        <v>208</v>
      </c>
      <c r="B11" s="62" t="s">
        <v>209</v>
      </c>
      <c r="C11" s="62" t="s">
        <v>210</v>
      </c>
      <c r="D11" s="62" t="s">
        <v>211</v>
      </c>
      <c r="E11" s="62" t="s">
        <v>212</v>
      </c>
      <c r="F11" s="63"/>
      <c r="G11" s="64"/>
    </row>
    <row r="12" spans="1:6" ht="15.75" customHeight="1">
      <c r="A12" s="65"/>
      <c r="B12" s="66"/>
      <c r="C12" s="11"/>
      <c r="D12" s="11"/>
      <c r="E12" s="67"/>
      <c r="F12" s="68"/>
    </row>
    <row r="13" spans="1:6" ht="16.5" customHeight="1">
      <c r="A13" s="69" t="s">
        <v>213</v>
      </c>
      <c r="B13" s="70"/>
      <c r="C13" s="71"/>
      <c r="D13" s="71"/>
      <c r="E13" s="16"/>
      <c r="F13" s="68"/>
    </row>
    <row r="14" spans="1:6" ht="16.5" customHeight="1">
      <c r="A14" s="69" t="s">
        <v>214</v>
      </c>
      <c r="B14" s="89">
        <f>('損益表'!H7+'損益表'!H43)/1000000</f>
        <v>3224.51202284</v>
      </c>
      <c r="C14" s="89">
        <f>('損益表'!A7+'損益表'!A43)/1000000</f>
        <v>3209.9340805700003</v>
      </c>
      <c r="D14" s="89">
        <f>B14-C14+0.01</f>
        <v>14.587942269999767</v>
      </c>
      <c r="E14" s="89">
        <f>ABS(D14/C14*100)</f>
        <v>0.45446236289716363</v>
      </c>
      <c r="F14" s="68"/>
    </row>
    <row r="15" spans="1:6" ht="16.5" customHeight="1">
      <c r="A15" s="69" t="s">
        <v>215</v>
      </c>
      <c r="B15" s="89">
        <f>('損益表'!H20+'損益表'!H35+'損益表'!H47+'損益表'!H55-'損益表'!H58)/1000000</f>
        <v>3218.31874016</v>
      </c>
      <c r="C15" s="89">
        <f>('損益表'!A20+'損益表'!A35+'損益表'!A47+'損益表'!A55)/1000000-0.01</f>
        <v>2720.6466633500004</v>
      </c>
      <c r="D15" s="89">
        <f>B15-C15</f>
        <v>497.67207680999945</v>
      </c>
      <c r="E15" s="89">
        <f>ABS(D15/C15*100)</f>
        <v>18.29241861922648</v>
      </c>
      <c r="F15" s="68"/>
    </row>
    <row r="16" spans="1:6" ht="16.5" customHeight="1">
      <c r="A16" s="69" t="s">
        <v>216</v>
      </c>
      <c r="B16" s="89">
        <f>'損益表'!H64/1000000</f>
        <v>6.193282680000067</v>
      </c>
      <c r="C16" s="89">
        <f>'損益表'!A64/1000000</f>
        <v>489.27741721999985</v>
      </c>
      <c r="D16" s="89">
        <f>B16-C16</f>
        <v>-483.0841345399998</v>
      </c>
      <c r="E16" s="89">
        <f>ABS(D16/C16*100)</f>
        <v>98.73419813340469</v>
      </c>
      <c r="F16" s="68"/>
    </row>
    <row r="17" spans="1:6" ht="15.75" customHeight="1">
      <c r="A17" s="69"/>
      <c r="B17" s="89"/>
      <c r="C17" s="89"/>
      <c r="D17" s="89"/>
      <c r="E17" s="89"/>
      <c r="F17" s="68"/>
    </row>
    <row r="18" spans="1:6" ht="16.5" customHeight="1">
      <c r="A18" s="69" t="s">
        <v>217</v>
      </c>
      <c r="B18" s="89"/>
      <c r="C18" s="89"/>
      <c r="D18" s="89"/>
      <c r="E18" s="89"/>
      <c r="F18" s="68"/>
    </row>
    <row r="19" spans="1:6" ht="16.5" customHeight="1">
      <c r="A19" s="69" t="s">
        <v>218</v>
      </c>
      <c r="B19" s="89">
        <f>'盈虧撥補表'!H14/1000000</f>
        <v>2859.04943736</v>
      </c>
      <c r="C19" s="89">
        <f>'盈虧撥補表'!A14/1000000</f>
        <v>452.49998913999997</v>
      </c>
      <c r="D19" s="89">
        <f>B19-C19</f>
        <v>2406.54944822</v>
      </c>
      <c r="E19" s="89">
        <f>ABS(D19/C19*100)</f>
        <v>531.8341449673345</v>
      </c>
      <c r="F19" s="68"/>
    </row>
    <row r="20" spans="1:6" ht="16.5" customHeight="1">
      <c r="A20" s="69" t="s">
        <v>219</v>
      </c>
      <c r="B20" s="89">
        <f>'盈虧撥補表'!H26/1000000</f>
        <v>1207.0602683099999</v>
      </c>
      <c r="C20" s="89">
        <f>'盈虧撥補表'!A26/1000000</f>
        <v>4559.84973395</v>
      </c>
      <c r="D20" s="89">
        <f>B20-C20</f>
        <v>-3352.7894656400003</v>
      </c>
      <c r="E20" s="89">
        <f>ABS(D20/C20*100)</f>
        <v>73.52850776368949</v>
      </c>
      <c r="F20" s="68"/>
    </row>
    <row r="21" spans="1:6" ht="16.5" customHeight="1">
      <c r="A21" s="69" t="s">
        <v>220</v>
      </c>
      <c r="B21" s="89"/>
      <c r="C21" s="89"/>
      <c r="D21" s="89"/>
      <c r="E21" s="89"/>
      <c r="F21" s="68"/>
    </row>
    <row r="22" spans="1:6" ht="15.75" customHeight="1">
      <c r="A22" s="69"/>
      <c r="B22" s="89"/>
      <c r="C22" s="89"/>
      <c r="D22" s="89"/>
      <c r="E22" s="89"/>
      <c r="F22" s="68"/>
    </row>
    <row r="23" spans="1:6" ht="16.5" customHeight="1">
      <c r="A23" s="69" t="s">
        <v>221</v>
      </c>
      <c r="B23" s="89"/>
      <c r="C23" s="89"/>
      <c r="D23" s="89"/>
      <c r="E23" s="89"/>
      <c r="F23" s="68"/>
    </row>
    <row r="24" spans="1:6" ht="16.5" customHeight="1">
      <c r="A24" s="69" t="s">
        <v>222</v>
      </c>
      <c r="B24" s="89">
        <f>'現金流量表'!N28/1000000</f>
        <v>-66.169004</v>
      </c>
      <c r="C24" s="89">
        <v>-183.18</v>
      </c>
      <c r="D24" s="89">
        <f>B24-C24</f>
        <v>117.010996</v>
      </c>
      <c r="E24" s="89">
        <f>ABS(D24/C24*100)</f>
        <v>63.877604541980574</v>
      </c>
      <c r="F24" s="68"/>
    </row>
    <row r="25" spans="1:6" ht="16.5" customHeight="1">
      <c r="A25" s="69" t="s">
        <v>223</v>
      </c>
      <c r="B25" s="89"/>
      <c r="C25" s="89"/>
      <c r="D25" s="89"/>
      <c r="E25" s="89"/>
      <c r="F25" s="68"/>
    </row>
    <row r="26" spans="1:6" ht="16.5" customHeight="1">
      <c r="A26" s="69" t="s">
        <v>224</v>
      </c>
      <c r="B26" s="89">
        <f>'現金流量表'!N48/1000000</f>
        <v>-3886.4647245799997</v>
      </c>
      <c r="C26" s="89">
        <v>3731.27</v>
      </c>
      <c r="D26" s="89">
        <f>B26-C26</f>
        <v>-7617.734724579999</v>
      </c>
      <c r="E26" s="89">
        <f>ABS(D26/C26*100)</f>
        <v>204.15930030740205</v>
      </c>
      <c r="F26" s="68"/>
    </row>
    <row r="27" spans="1:6" ht="16.5" customHeight="1">
      <c r="A27" s="69" t="s">
        <v>225</v>
      </c>
      <c r="B27" s="89"/>
      <c r="C27" s="89"/>
      <c r="D27" s="89"/>
      <c r="E27" s="89"/>
      <c r="F27" s="68"/>
    </row>
    <row r="28" spans="1:6" ht="15.75" customHeight="1">
      <c r="A28" s="69"/>
      <c r="B28" s="90"/>
      <c r="C28" s="90"/>
      <c r="D28" s="90"/>
      <c r="E28" s="89"/>
      <c r="F28" s="68"/>
    </row>
    <row r="29" spans="1:6" ht="16.5" customHeight="1">
      <c r="A29" s="69" t="s">
        <v>226</v>
      </c>
      <c r="B29" s="90"/>
      <c r="C29" s="90"/>
      <c r="D29" s="90"/>
      <c r="E29" s="89"/>
      <c r="F29" s="68"/>
    </row>
    <row r="30" spans="1:6" ht="16.5" customHeight="1">
      <c r="A30" s="69" t="s">
        <v>227</v>
      </c>
      <c r="B30" s="89">
        <f>('資產負債表'!F9-'資產負債表'!M9)/1000000</f>
        <v>2969.129407580001</v>
      </c>
      <c r="C30" s="89">
        <f>('資產負債表'!A9-'資產負債表'!H9)/1000000</f>
        <v>5595.246406149998</v>
      </c>
      <c r="D30" s="89">
        <f>B30-C30</f>
        <v>-2626.1169985699967</v>
      </c>
      <c r="E30" s="89">
        <f>ABS(D30/C30*100)</f>
        <v>46.93478728092311</v>
      </c>
      <c r="F30" s="68"/>
    </row>
    <row r="31" spans="1:6" ht="16.5" customHeight="1">
      <c r="A31" s="69" t="s">
        <v>228</v>
      </c>
      <c r="B31" s="89">
        <f>'資產負債表'!F35/1000000</f>
        <v>4974.368508469999</v>
      </c>
      <c r="C31" s="89">
        <f>'資產負債表'!A35/1000000</f>
        <v>5136.20440932</v>
      </c>
      <c r="D31" s="89">
        <f>B31-C31</f>
        <v>-161.83590085000105</v>
      </c>
      <c r="E31" s="89">
        <f>ABS(D31/C31*100)</f>
        <v>3.150885127475428</v>
      </c>
      <c r="F31" s="68"/>
    </row>
    <row r="32" spans="1:6" ht="16.5" customHeight="1">
      <c r="A32" s="69" t="s">
        <v>229</v>
      </c>
      <c r="B32" s="89">
        <f>'資產負債表'!M30/1000000</f>
        <v>1283.881378</v>
      </c>
      <c r="C32" s="89">
        <f>'資產負債表'!H30/1000000</f>
        <v>1100.936017</v>
      </c>
      <c r="D32" s="89">
        <f>B32-C32</f>
        <v>182.94536100000005</v>
      </c>
      <c r="E32" s="89">
        <f>ABS(D32/C32*100)</f>
        <v>16.617256423176865</v>
      </c>
      <c r="F32" s="68"/>
    </row>
    <row r="33" spans="1:6" ht="16.5" customHeight="1">
      <c r="A33" s="69" t="s">
        <v>230</v>
      </c>
      <c r="B33" s="89">
        <f>'資產負債表'!M42/1000000</f>
        <v>7108.775490940001</v>
      </c>
      <c r="C33" s="89">
        <f>'資產負債表'!H42/1000000</f>
        <v>9961.6317142</v>
      </c>
      <c r="D33" s="89">
        <f>B33-C33</f>
        <v>-2852.8562232599998</v>
      </c>
      <c r="E33" s="89">
        <f>ABS(D33/C33*100)</f>
        <v>28.63844302930152</v>
      </c>
      <c r="F33" s="68"/>
    </row>
    <row r="34" spans="1:6" ht="15.75" customHeight="1">
      <c r="A34" s="69"/>
      <c r="B34" s="72"/>
      <c r="C34" s="72"/>
      <c r="D34" s="72"/>
      <c r="E34" s="16"/>
      <c r="F34" s="68"/>
    </row>
    <row r="35" spans="1:6" ht="15.75" customHeight="1">
      <c r="A35" s="69"/>
      <c r="B35" s="72"/>
      <c r="C35" s="72"/>
      <c r="D35" s="72"/>
      <c r="E35" s="72"/>
      <c r="F35" s="68"/>
    </row>
    <row r="36" spans="1:6" ht="16.5" customHeight="1">
      <c r="A36" s="73" t="s">
        <v>231</v>
      </c>
      <c r="B36" s="72"/>
      <c r="C36" s="72"/>
      <c r="D36" s="72"/>
      <c r="E36" s="72"/>
      <c r="F36" s="68"/>
    </row>
    <row r="37" spans="1:6" ht="16.5" customHeight="1">
      <c r="A37" s="74" t="s">
        <v>298</v>
      </c>
      <c r="B37" s="8"/>
      <c r="C37" s="8"/>
      <c r="D37" s="8"/>
      <c r="E37" s="8"/>
      <c r="F37" s="59"/>
    </row>
    <row r="38" spans="1:6" ht="16.5" customHeight="1">
      <c r="A38" s="75" t="s">
        <v>232</v>
      </c>
      <c r="B38" s="8"/>
      <c r="C38" s="8"/>
      <c r="D38" s="8"/>
      <c r="E38" s="8"/>
      <c r="F38" s="59"/>
    </row>
    <row r="39" spans="1:6" ht="15.75" customHeight="1">
      <c r="A39" s="76"/>
      <c r="B39" s="44"/>
      <c r="C39" s="44"/>
      <c r="D39" s="44"/>
      <c r="E39" s="44"/>
      <c r="F39" s="77"/>
    </row>
  </sheetData>
  <mergeCells count="2">
    <mergeCell ref="A2:E2"/>
    <mergeCell ref="A9:F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tabSelected="1" workbookViewId="0" topLeftCell="C3">
      <pane xSplit="1" ySplit="3" topLeftCell="F41" activePane="bottomRight" state="frozen"/>
      <selection pane="topLeft" activeCell="C3" sqref="C3"/>
      <selection pane="topRight" activeCell="D3" sqref="D3"/>
      <selection pane="bottomLeft" activeCell="C6" sqref="C6"/>
      <selection pane="bottomRight" activeCell="G64" sqref="G64"/>
    </sheetView>
  </sheetViews>
  <sheetFormatPr defaultColWidth="9.00390625" defaultRowHeight="16.5"/>
  <cols>
    <col min="1" max="1" width="17.875" style="0" customWidth="1"/>
    <col min="3" max="3" width="26.875" style="0" customWidth="1"/>
    <col min="4" max="4" width="26.625" style="0" customWidth="1"/>
    <col min="6" max="7" width="26.875" style="0" customWidth="1"/>
    <col min="8" max="8" width="26.75390625" style="0" customWidth="1"/>
  </cols>
  <sheetData>
    <row r="1" spans="1:25" ht="16.5">
      <c r="A1" s="32" t="s">
        <v>106</v>
      </c>
      <c r="B1" s="8"/>
      <c r="D1" s="8"/>
      <c r="E1" s="8"/>
      <c r="F1" s="8"/>
      <c r="G1" s="8"/>
      <c r="H1" s="8"/>
      <c r="I1" s="9" t="s">
        <v>107</v>
      </c>
      <c r="Y1" s="10"/>
    </row>
    <row r="2" spans="1:25" ht="25.5">
      <c r="A2" s="104" t="s">
        <v>236</v>
      </c>
      <c r="B2" s="105"/>
      <c r="C2" s="105"/>
      <c r="D2" s="105"/>
      <c r="E2" s="105"/>
      <c r="F2" s="106" t="s">
        <v>294</v>
      </c>
      <c r="G2" s="106"/>
      <c r="H2" s="106"/>
      <c r="I2" s="106"/>
      <c r="Y2" s="10"/>
    </row>
    <row r="3" spans="1:25" ht="16.5">
      <c r="A3" s="103" t="s">
        <v>108</v>
      </c>
      <c r="B3" s="107"/>
      <c r="C3" s="100" t="s">
        <v>109</v>
      </c>
      <c r="D3" s="109"/>
      <c r="E3" s="110"/>
      <c r="F3" s="110" t="s">
        <v>110</v>
      </c>
      <c r="G3" s="110"/>
      <c r="H3" s="110"/>
      <c r="I3" s="110"/>
      <c r="Y3" s="10"/>
    </row>
    <row r="4" spans="1:25" ht="16.5">
      <c r="A4" s="111" t="s">
        <v>111</v>
      </c>
      <c r="B4" s="100" t="s">
        <v>112</v>
      </c>
      <c r="C4" s="108"/>
      <c r="D4" s="92" t="s">
        <v>113</v>
      </c>
      <c r="E4" s="93"/>
      <c r="F4" s="111" t="s">
        <v>114</v>
      </c>
      <c r="G4" s="100" t="s">
        <v>115</v>
      </c>
      <c r="H4" s="102" t="s">
        <v>116</v>
      </c>
      <c r="I4" s="103"/>
      <c r="Y4" s="10"/>
    </row>
    <row r="5" spans="1:25" ht="16.5">
      <c r="A5" s="91"/>
      <c r="B5" s="101"/>
      <c r="C5" s="101"/>
      <c r="D5" s="34" t="s">
        <v>117</v>
      </c>
      <c r="E5" s="35" t="s">
        <v>112</v>
      </c>
      <c r="F5" s="91"/>
      <c r="G5" s="101"/>
      <c r="H5" s="33" t="s">
        <v>118</v>
      </c>
      <c r="I5" s="36" t="s">
        <v>119</v>
      </c>
      <c r="Y5" s="10"/>
    </row>
    <row r="6" spans="1:25" ht="7.5" customHeight="1">
      <c r="A6" s="37"/>
      <c r="B6" s="28"/>
      <c r="C6" s="22"/>
      <c r="D6" s="21"/>
      <c r="E6" s="28"/>
      <c r="F6" s="21"/>
      <c r="G6" s="21"/>
      <c r="H6" s="21"/>
      <c r="I6" s="28"/>
      <c r="Y6" s="10"/>
    </row>
    <row r="7" spans="1:25" s="1" customFormat="1" ht="12" customHeight="1">
      <c r="A7" s="37">
        <f>SUM(A8:A18)</f>
        <v>2882495151</v>
      </c>
      <c r="B7" s="38">
        <v>100</v>
      </c>
      <c r="C7" s="22" t="s">
        <v>120</v>
      </c>
      <c r="D7" s="21">
        <f>SUM(D8:D18)</f>
        <v>4305158000</v>
      </c>
      <c r="E7" s="38">
        <v>100</v>
      </c>
      <c r="F7" s="21">
        <f>SUM(F8:F18)</f>
        <v>2917164198</v>
      </c>
      <c r="G7" s="21"/>
      <c r="H7" s="21">
        <f>SUM(H8:H18)</f>
        <v>2917164198</v>
      </c>
      <c r="I7" s="38">
        <v>100</v>
      </c>
      <c r="Y7" s="23"/>
    </row>
    <row r="8" spans="1:25" s="1" customFormat="1" ht="12" customHeight="1">
      <c r="A8" s="39">
        <v>2874547694</v>
      </c>
      <c r="B8" s="40">
        <f>A8/$A$7*100</f>
        <v>99.72428550322998</v>
      </c>
      <c r="C8" s="1" t="s">
        <v>121</v>
      </c>
      <c r="D8" s="2">
        <v>4304258000</v>
      </c>
      <c r="E8" s="78">
        <f>D8/$D$7*100</f>
        <v>99.97909484390584</v>
      </c>
      <c r="F8" s="2">
        <v>2907316477</v>
      </c>
      <c r="G8" s="2"/>
      <c r="H8" s="2">
        <f>F8+G8</f>
        <v>2907316477</v>
      </c>
      <c r="I8" s="40">
        <f>H8/$H$7*100</f>
        <v>99.662421436313</v>
      </c>
      <c r="Y8" s="23"/>
    </row>
    <row r="9" spans="1:25" s="1" customFormat="1" ht="12" customHeight="1">
      <c r="A9" s="39"/>
      <c r="B9" s="40"/>
      <c r="C9" s="1" t="s">
        <v>122</v>
      </c>
      <c r="D9" s="2"/>
      <c r="E9" s="78"/>
      <c r="F9" s="2"/>
      <c r="G9" s="2"/>
      <c r="H9" s="2"/>
      <c r="I9" s="40"/>
      <c r="Y9" s="23"/>
    </row>
    <row r="10" spans="1:25" s="1" customFormat="1" ht="12" customHeight="1">
      <c r="A10" s="2"/>
      <c r="B10" s="40"/>
      <c r="C10" s="1" t="s">
        <v>123</v>
      </c>
      <c r="D10" s="2"/>
      <c r="E10" s="78"/>
      <c r="F10" s="2"/>
      <c r="G10" s="2"/>
      <c r="H10" s="2"/>
      <c r="I10" s="40"/>
      <c r="Y10" s="23"/>
    </row>
    <row r="11" spans="1:25" s="1" customFormat="1" ht="12" customHeight="1">
      <c r="A11" s="2"/>
      <c r="B11" s="40"/>
      <c r="C11" s="1" t="s">
        <v>124</v>
      </c>
      <c r="D11" s="2"/>
      <c r="E11" s="78"/>
      <c r="F11" s="2"/>
      <c r="G11" s="2"/>
      <c r="H11" s="2"/>
      <c r="I11" s="40"/>
      <c r="Y11" s="23"/>
    </row>
    <row r="12" spans="1:25" s="1" customFormat="1" ht="12" customHeight="1">
      <c r="A12" s="2"/>
      <c r="B12" s="40"/>
      <c r="C12" s="1" t="s">
        <v>125</v>
      </c>
      <c r="D12" s="2"/>
      <c r="E12" s="78"/>
      <c r="F12" s="2"/>
      <c r="G12" s="2"/>
      <c r="H12" s="2"/>
      <c r="I12" s="40"/>
      <c r="Y12" s="23"/>
    </row>
    <row r="13" spans="1:25" s="1" customFormat="1" ht="12" customHeight="1">
      <c r="A13" s="2"/>
      <c r="B13" s="40"/>
      <c r="C13" s="1" t="s">
        <v>126</v>
      </c>
      <c r="D13" s="2"/>
      <c r="E13" s="78"/>
      <c r="F13" s="2"/>
      <c r="G13" s="2"/>
      <c r="H13" s="2"/>
      <c r="I13" s="40"/>
      <c r="Y13" s="23"/>
    </row>
    <row r="14" spans="1:25" s="1" customFormat="1" ht="12" customHeight="1">
      <c r="A14" s="2"/>
      <c r="B14" s="40"/>
      <c r="C14" s="1" t="s">
        <v>127</v>
      </c>
      <c r="D14" s="2"/>
      <c r="E14" s="78"/>
      <c r="F14" s="2"/>
      <c r="G14" s="2"/>
      <c r="H14" s="2"/>
      <c r="I14" s="40"/>
      <c r="Y14" s="23"/>
    </row>
    <row r="15" spans="1:25" s="1" customFormat="1" ht="12" customHeight="1">
      <c r="A15" s="2"/>
      <c r="B15" s="40"/>
      <c r="C15" s="1" t="s">
        <v>128</v>
      </c>
      <c r="D15" s="2"/>
      <c r="E15" s="78"/>
      <c r="F15" s="2"/>
      <c r="G15" s="2"/>
      <c r="H15" s="2"/>
      <c r="I15" s="40"/>
      <c r="Y15" s="23"/>
    </row>
    <row r="16" spans="1:25" s="1" customFormat="1" ht="12" customHeight="1">
      <c r="A16" s="2"/>
      <c r="B16" s="40"/>
      <c r="C16" s="1" t="s">
        <v>129</v>
      </c>
      <c r="D16" s="2"/>
      <c r="E16" s="78"/>
      <c r="F16" s="2"/>
      <c r="G16" s="2"/>
      <c r="H16" s="2"/>
      <c r="I16" s="40"/>
      <c r="Y16" s="23"/>
    </row>
    <row r="17" spans="1:25" s="1" customFormat="1" ht="12" customHeight="1">
      <c r="A17" s="2"/>
      <c r="B17" s="40"/>
      <c r="C17" s="1" t="s">
        <v>130</v>
      </c>
      <c r="D17" s="2"/>
      <c r="E17" s="78"/>
      <c r="F17" s="2"/>
      <c r="G17" s="2"/>
      <c r="H17" s="2"/>
      <c r="I17" s="40"/>
      <c r="Y17" s="23"/>
    </row>
    <row r="18" spans="1:25" s="1" customFormat="1" ht="12" customHeight="1">
      <c r="A18" s="2">
        <v>7947457</v>
      </c>
      <c r="B18" s="40">
        <f>A18/$A$7*100</f>
        <v>0.27571449677002424</v>
      </c>
      <c r="C18" s="1" t="s">
        <v>131</v>
      </c>
      <c r="D18" s="2">
        <v>900000</v>
      </c>
      <c r="E18" s="78">
        <f>D18/$D$7*100</f>
        <v>0.020905156094154963</v>
      </c>
      <c r="F18" s="2">
        <v>9847721</v>
      </c>
      <c r="G18" s="2"/>
      <c r="H18" s="2">
        <f>F18+G18</f>
        <v>9847721</v>
      </c>
      <c r="I18" s="40">
        <f>H18/$H$7*100</f>
        <v>0.3375785636870071</v>
      </c>
      <c r="Y18" s="23"/>
    </row>
    <row r="19" spans="1:25" s="1" customFormat="1" ht="7.5" customHeight="1">
      <c r="A19" s="2"/>
      <c r="B19" s="2"/>
      <c r="D19" s="2"/>
      <c r="E19" s="2"/>
      <c r="F19" s="2"/>
      <c r="G19" s="2"/>
      <c r="H19" s="2"/>
      <c r="I19" s="2"/>
      <c r="Y19" s="23"/>
    </row>
    <row r="20" spans="1:25" s="1" customFormat="1" ht="12" customHeight="1">
      <c r="A20" s="21">
        <f>SUM(A21:A31)</f>
        <v>1740190635.63</v>
      </c>
      <c r="B20" s="21">
        <f>A20/$A$7*100</f>
        <v>60.37098223829762</v>
      </c>
      <c r="C20" s="22" t="s">
        <v>132</v>
      </c>
      <c r="D20" s="21">
        <f>SUM(D21:D31)</f>
        <v>2630379000</v>
      </c>
      <c r="E20" s="21">
        <f>D20/$D$7*100</f>
        <v>61.09831509087471</v>
      </c>
      <c r="F20" s="21">
        <f>SUM(F21:F31)</f>
        <v>1657943642.52</v>
      </c>
      <c r="G20" s="21"/>
      <c r="H20" s="21">
        <f>SUM(H21:H31)</f>
        <v>1657943642.52</v>
      </c>
      <c r="I20" s="21">
        <f>H20/$H$7*100</f>
        <v>56.834087147260405</v>
      </c>
      <c r="Y20" s="23"/>
    </row>
    <row r="21" spans="1:25" s="1" customFormat="1" ht="12" customHeight="1">
      <c r="A21" s="2">
        <v>1738219185.89</v>
      </c>
      <c r="B21" s="2">
        <f>A21/$A$7*100</f>
        <v>60.30258837684338</v>
      </c>
      <c r="C21" s="1" t="s">
        <v>133</v>
      </c>
      <c r="D21" s="2">
        <v>2630379000</v>
      </c>
      <c r="E21" s="2">
        <f>D21/$D$7*100</f>
        <v>61.09831509087471</v>
      </c>
      <c r="F21" s="2">
        <v>1652889947.42</v>
      </c>
      <c r="G21" s="2"/>
      <c r="H21" s="2">
        <f>F21+G21</f>
        <v>1652889947.42</v>
      </c>
      <c r="I21" s="2">
        <f>H21/$H$7*100</f>
        <v>56.66084715262916</v>
      </c>
      <c r="Y21" s="23"/>
    </row>
    <row r="22" spans="1:25" s="1" customFormat="1" ht="12" customHeight="1">
      <c r="A22" s="2"/>
      <c r="B22" s="2"/>
      <c r="C22" s="1" t="s">
        <v>134</v>
      </c>
      <c r="D22" s="2"/>
      <c r="E22" s="2"/>
      <c r="F22" s="2"/>
      <c r="G22" s="2"/>
      <c r="H22" s="2"/>
      <c r="I22" s="2"/>
      <c r="Y22" s="23"/>
    </row>
    <row r="23" spans="1:9" s="1" customFormat="1" ht="12" customHeight="1">
      <c r="A23" s="2"/>
      <c r="B23" s="2"/>
      <c r="C23" s="1" t="s">
        <v>135</v>
      </c>
      <c r="D23" s="2"/>
      <c r="E23" s="2"/>
      <c r="F23" s="2"/>
      <c r="G23" s="2"/>
      <c r="H23" s="2"/>
      <c r="I23" s="2"/>
    </row>
    <row r="24" spans="1:9" s="1" customFormat="1" ht="12" customHeight="1">
      <c r="A24" s="2"/>
      <c r="B24" s="2"/>
      <c r="C24" s="1" t="s">
        <v>136</v>
      </c>
      <c r="D24" s="2"/>
      <c r="E24" s="2"/>
      <c r="F24" s="2"/>
      <c r="G24" s="2"/>
      <c r="H24" s="2"/>
      <c r="I24" s="2"/>
    </row>
    <row r="25" spans="1:9" s="1" customFormat="1" ht="12" customHeight="1">
      <c r="A25" s="2"/>
      <c r="B25" s="2"/>
      <c r="C25" s="1" t="s">
        <v>137</v>
      </c>
      <c r="D25" s="2"/>
      <c r="E25" s="2"/>
      <c r="F25" s="2"/>
      <c r="G25" s="2"/>
      <c r="H25" s="2"/>
      <c r="I25" s="2"/>
    </row>
    <row r="26" spans="1:9" s="1" customFormat="1" ht="12" customHeight="1">
      <c r="A26" s="2"/>
      <c r="B26" s="2"/>
      <c r="C26" s="1" t="s">
        <v>138</v>
      </c>
      <c r="D26" s="2"/>
      <c r="E26" s="2"/>
      <c r="F26" s="2"/>
      <c r="G26" s="2"/>
      <c r="H26" s="2"/>
      <c r="I26" s="2"/>
    </row>
    <row r="27" spans="1:9" s="1" customFormat="1" ht="12" customHeight="1">
      <c r="A27" s="2"/>
      <c r="B27" s="2"/>
      <c r="C27" s="1" t="s">
        <v>139</v>
      </c>
      <c r="D27" s="2"/>
      <c r="E27" s="2"/>
      <c r="F27" s="2"/>
      <c r="G27" s="2"/>
      <c r="H27" s="2"/>
      <c r="I27" s="2"/>
    </row>
    <row r="28" spans="1:9" s="1" customFormat="1" ht="12" customHeight="1">
      <c r="A28" s="2"/>
      <c r="B28" s="2"/>
      <c r="C28" s="1" t="s">
        <v>140</v>
      </c>
      <c r="D28" s="2"/>
      <c r="E28" s="2"/>
      <c r="F28" s="2"/>
      <c r="G28" s="2"/>
      <c r="H28" s="2"/>
      <c r="I28" s="2"/>
    </row>
    <row r="29" spans="1:9" s="1" customFormat="1" ht="12" customHeight="1">
      <c r="A29" s="2"/>
      <c r="B29" s="2"/>
      <c r="C29" s="1" t="s">
        <v>141</v>
      </c>
      <c r="D29" s="2"/>
      <c r="E29" s="2"/>
      <c r="F29" s="2"/>
      <c r="G29" s="2"/>
      <c r="H29" s="2"/>
      <c r="I29" s="2"/>
    </row>
    <row r="30" spans="1:9" s="1" customFormat="1" ht="12" customHeight="1">
      <c r="A30" s="2"/>
      <c r="B30" s="2"/>
      <c r="C30" s="1" t="s">
        <v>142</v>
      </c>
      <c r="D30" s="2"/>
      <c r="E30" s="2"/>
      <c r="F30" s="2"/>
      <c r="G30" s="2"/>
      <c r="H30" s="2"/>
      <c r="I30" s="2"/>
    </row>
    <row r="31" spans="1:9" s="1" customFormat="1" ht="12" customHeight="1">
      <c r="A31" s="2">
        <v>1971449.74</v>
      </c>
      <c r="B31" s="2">
        <f>A31/$A$7*100</f>
        <v>0.06839386145423562</v>
      </c>
      <c r="C31" s="1" t="s">
        <v>143</v>
      </c>
      <c r="D31" s="2"/>
      <c r="E31" s="2"/>
      <c r="F31" s="2">
        <v>5053695.1</v>
      </c>
      <c r="G31" s="2"/>
      <c r="H31" s="2">
        <f>F31+G31</f>
        <v>5053695.1</v>
      </c>
      <c r="I31" s="2">
        <f>H31/$H$7*100</f>
        <v>0.1732399946312518</v>
      </c>
    </row>
    <row r="32" spans="1:9" s="1" customFormat="1" ht="7.5" customHeight="1">
      <c r="A32" s="2"/>
      <c r="B32" s="2"/>
      <c r="D32" s="2"/>
      <c r="E32" s="2"/>
      <c r="F32" s="2"/>
      <c r="G32" s="2"/>
      <c r="H32" s="2"/>
      <c r="I32" s="2"/>
    </row>
    <row r="33" spans="1:9" s="1" customFormat="1" ht="12" customHeight="1">
      <c r="A33" s="21">
        <f>A7-A20</f>
        <v>1142304515.37</v>
      </c>
      <c r="B33" s="21">
        <f>A33/$A$7*100</f>
        <v>39.629017761702386</v>
      </c>
      <c r="C33" s="22" t="s">
        <v>144</v>
      </c>
      <c r="D33" s="21">
        <f>D7-D20</f>
        <v>1674779000</v>
      </c>
      <c r="E33" s="21">
        <f>D33/$D$7*100</f>
        <v>38.90168490912529</v>
      </c>
      <c r="F33" s="21">
        <f>F7-F20</f>
        <v>1259220555.48</v>
      </c>
      <c r="G33" s="21"/>
      <c r="H33" s="21">
        <f>H7-H20</f>
        <v>1259220555.48</v>
      </c>
      <c r="I33" s="21">
        <f>H33/$H$7*100</f>
        <v>43.165912852739595</v>
      </c>
    </row>
    <row r="34" spans="1:9" s="1" customFormat="1" ht="7.5" customHeight="1">
      <c r="A34" s="21"/>
      <c r="B34" s="21"/>
      <c r="C34" s="22"/>
      <c r="D34" s="21"/>
      <c r="E34" s="21"/>
      <c r="F34" s="21"/>
      <c r="G34" s="21"/>
      <c r="H34" s="21"/>
      <c r="I34" s="21"/>
    </row>
    <row r="35" spans="1:9" s="1" customFormat="1" ht="12" customHeight="1">
      <c r="A35" s="21">
        <f>SUM(A36:A39)</f>
        <v>725415377.97</v>
      </c>
      <c r="B35" s="21">
        <f>A35/$A$7*100</f>
        <v>25.16623064286293</v>
      </c>
      <c r="C35" s="22" t="s">
        <v>145</v>
      </c>
      <c r="D35" s="21">
        <f>SUM(D36:D39)</f>
        <v>850379000</v>
      </c>
      <c r="E35" s="21">
        <f>D35/$D$7*100</f>
        <v>19.752561926879338</v>
      </c>
      <c r="F35" s="21">
        <f>SUM(F36:F39)</f>
        <v>669492778.4</v>
      </c>
      <c r="G35" s="21"/>
      <c r="H35" s="21">
        <f>SUM(H36:H39)</f>
        <v>669492778.4</v>
      </c>
      <c r="I35" s="21">
        <f>H35/$H$7*100</f>
        <v>22.950123234715498</v>
      </c>
    </row>
    <row r="36" spans="1:9" s="1" customFormat="1" ht="12" customHeight="1">
      <c r="A36" s="2">
        <v>461240694.28</v>
      </c>
      <c r="B36" s="2">
        <f>A36/$A$7*100</f>
        <v>16.001438688283155</v>
      </c>
      <c r="C36" s="1" t="s">
        <v>146</v>
      </c>
      <c r="D36" s="2">
        <v>535954000</v>
      </c>
      <c r="E36" s="2">
        <f>D36/$D$7*100</f>
        <v>12.449113365874144</v>
      </c>
      <c r="F36" s="2">
        <v>443139113.93</v>
      </c>
      <c r="G36" s="2"/>
      <c r="H36" s="2">
        <f>F36+G36</f>
        <v>443139113.93</v>
      </c>
      <c r="I36" s="2">
        <f>H36/$H$7*100</f>
        <v>15.190749777945822</v>
      </c>
    </row>
    <row r="37" spans="1:9" s="1" customFormat="1" ht="12" customHeight="1">
      <c r="A37" s="2"/>
      <c r="B37" s="2"/>
      <c r="C37" s="1" t="s">
        <v>147</v>
      </c>
      <c r="D37" s="2"/>
      <c r="E37" s="2"/>
      <c r="F37" s="2"/>
      <c r="G37" s="2"/>
      <c r="H37" s="2"/>
      <c r="I37" s="2"/>
    </row>
    <row r="38" spans="1:9" s="1" customFormat="1" ht="12" customHeight="1">
      <c r="A38" s="2">
        <v>187576284.19</v>
      </c>
      <c r="B38" s="2">
        <f>A38/$A$7*100</f>
        <v>6.507427571037742</v>
      </c>
      <c r="C38" s="1" t="s">
        <v>148</v>
      </c>
      <c r="D38" s="2">
        <v>205827000</v>
      </c>
      <c r="E38" s="2">
        <f>D38/$D$7*100</f>
        <v>4.780939514879593</v>
      </c>
      <c r="F38" s="2">
        <v>157513364.36</v>
      </c>
      <c r="G38" s="2"/>
      <c r="H38" s="2">
        <f>F38+G38</f>
        <v>157513364.36</v>
      </c>
      <c r="I38" s="2">
        <f>H38/$H$7*100</f>
        <v>5.399537141858205</v>
      </c>
    </row>
    <row r="39" spans="1:9" s="1" customFormat="1" ht="12" customHeight="1">
      <c r="A39" s="2">
        <v>76598399.5</v>
      </c>
      <c r="B39" s="2">
        <f>A39/$A$7*100</f>
        <v>2.6573643835420278</v>
      </c>
      <c r="C39" s="1" t="s">
        <v>149</v>
      </c>
      <c r="D39" s="2">
        <v>108598000</v>
      </c>
      <c r="E39" s="2">
        <f>D39/$D$7*100</f>
        <v>2.522509046125601</v>
      </c>
      <c r="F39" s="2">
        <v>68840300.11</v>
      </c>
      <c r="G39" s="2"/>
      <c r="H39" s="2">
        <f>F39+G39</f>
        <v>68840300.11</v>
      </c>
      <c r="I39" s="2">
        <f>H39/$H$7*100</f>
        <v>2.359836314911472</v>
      </c>
    </row>
    <row r="40" spans="1:9" s="1" customFormat="1" ht="7.5" customHeight="1">
      <c r="A40" s="2"/>
      <c r="B40" s="2"/>
      <c r="D40" s="2"/>
      <c r="E40" s="2"/>
      <c r="F40" s="2"/>
      <c r="G40" s="2"/>
      <c r="H40" s="2"/>
      <c r="I40" s="2"/>
    </row>
    <row r="41" spans="1:9" s="1" customFormat="1" ht="12" customHeight="1">
      <c r="A41" s="21">
        <f>A33-A35</f>
        <v>416889137.39999986</v>
      </c>
      <c r="B41" s="21">
        <f>A41/$A$7*100</f>
        <v>14.462787118839454</v>
      </c>
      <c r="C41" s="22" t="s">
        <v>150</v>
      </c>
      <c r="D41" s="21">
        <f>D33-D35</f>
        <v>824400000</v>
      </c>
      <c r="E41" s="21">
        <f>D41/$D$7*100</f>
        <v>19.14912298224595</v>
      </c>
      <c r="F41" s="21">
        <f>F33-F35</f>
        <v>589727777.08</v>
      </c>
      <c r="G41" s="21"/>
      <c r="H41" s="21">
        <f>H33-H35</f>
        <v>589727777.08</v>
      </c>
      <c r="I41" s="21">
        <f>H41/$H$7*100</f>
        <v>20.2157896180241</v>
      </c>
    </row>
    <row r="42" spans="1:9" s="1" customFormat="1" ht="7.5" customHeight="1">
      <c r="A42" s="21"/>
      <c r="B42" s="21"/>
      <c r="C42" s="22"/>
      <c r="D42" s="21"/>
      <c r="E42" s="21"/>
      <c r="F42" s="21"/>
      <c r="G42" s="21"/>
      <c r="H42" s="21"/>
      <c r="I42" s="21"/>
    </row>
    <row r="43" spans="1:9" s="1" customFormat="1" ht="12" customHeight="1">
      <c r="A43" s="21">
        <f>SUM(A44:A45)</f>
        <v>327438929.57</v>
      </c>
      <c r="B43" s="21">
        <f>A43/$A$7*100</f>
        <v>11.359565668528681</v>
      </c>
      <c r="C43" s="22" t="s">
        <v>151</v>
      </c>
      <c r="D43" s="21">
        <f>SUM(D44:D45)</f>
        <v>88469000</v>
      </c>
      <c r="E43" s="21">
        <f>D43/$D$7*100</f>
        <v>2.0549536161042172</v>
      </c>
      <c r="F43" s="21">
        <f>SUM(F44:F45)</f>
        <v>307347824.84000003</v>
      </c>
      <c r="G43" s="21"/>
      <c r="H43" s="21">
        <f>SUM(H44:H45)</f>
        <v>307347824.84000003</v>
      </c>
      <c r="I43" s="21">
        <f>H43/$H$7*100</f>
        <v>10.535842481911608</v>
      </c>
    </row>
    <row r="44" spans="1:9" s="1" customFormat="1" ht="12" customHeight="1">
      <c r="A44" s="2">
        <v>305596012</v>
      </c>
      <c r="B44" s="2">
        <f>A44/$A$7*100</f>
        <v>10.601787548332288</v>
      </c>
      <c r="C44" s="1" t="s">
        <v>152</v>
      </c>
      <c r="D44" s="2">
        <v>84000000</v>
      </c>
      <c r="E44" s="2">
        <f>ABS(D44/$D$7*100)</f>
        <v>1.9511479021211302</v>
      </c>
      <c r="F44" s="2">
        <v>252535653</v>
      </c>
      <c r="G44" s="2"/>
      <c r="H44" s="2">
        <f>F44+G44</f>
        <v>252535653</v>
      </c>
      <c r="I44" s="2">
        <f>H44/$H$7*100</f>
        <v>8.656888534870193</v>
      </c>
    </row>
    <row r="45" spans="1:9" s="1" customFormat="1" ht="12" customHeight="1">
      <c r="A45" s="2">
        <v>21842917.57</v>
      </c>
      <c r="B45" s="2">
        <f>A45/$A$7*100</f>
        <v>0.7577781201963938</v>
      </c>
      <c r="C45" s="1" t="s">
        <v>153</v>
      </c>
      <c r="D45" s="2">
        <v>4469000</v>
      </c>
      <c r="E45" s="2">
        <f>ABS(D45/$D$7*100)</f>
        <v>0.10380571398308726</v>
      </c>
      <c r="F45" s="2">
        <v>54812171.84</v>
      </c>
      <c r="G45" s="2"/>
      <c r="H45" s="2">
        <f>F45+G45</f>
        <v>54812171.84</v>
      </c>
      <c r="I45" s="2">
        <f>H45/$H$7*100</f>
        <v>1.8789539470414138</v>
      </c>
    </row>
    <row r="46" spans="1:9" s="1" customFormat="1" ht="7.5" customHeight="1">
      <c r="A46" s="2"/>
      <c r="B46" s="2"/>
      <c r="D46" s="2"/>
      <c r="E46" s="2"/>
      <c r="F46" s="2"/>
      <c r="G46" s="2"/>
      <c r="H46" s="2"/>
      <c r="I46" s="2"/>
    </row>
    <row r="47" spans="1:9" s="1" customFormat="1" ht="12" customHeight="1">
      <c r="A47" s="21">
        <f>SUM(A48:A49)</f>
        <v>246244032.75</v>
      </c>
      <c r="B47" s="21">
        <f>A47/$A$7*100</f>
        <v>8.542738837377492</v>
      </c>
      <c r="C47" s="22" t="s">
        <v>154</v>
      </c>
      <c r="D47" s="21">
        <f>SUM(D48:D49)</f>
        <v>129475000</v>
      </c>
      <c r="E47" s="21">
        <f>ABS(D47/$D$7*100)</f>
        <v>3.007438983656349</v>
      </c>
      <c r="F47" s="21">
        <f>SUM(F48:F49)</f>
        <v>145123454.24</v>
      </c>
      <c r="G47" s="21">
        <f>SUM(G48:G49)</f>
        <v>908223261</v>
      </c>
      <c r="H47" s="21">
        <f>SUM(H48:H49)</f>
        <v>1053346715.24</v>
      </c>
      <c r="I47" s="21">
        <f>H47/$H$7*100</f>
        <v>36.108585041670665</v>
      </c>
    </row>
    <row r="48" spans="1:9" s="1" customFormat="1" ht="12" customHeight="1">
      <c r="A48" s="2">
        <v>152494550</v>
      </c>
      <c r="B48" s="2">
        <f>A48/$A$7*100</f>
        <v>5.290366228269155</v>
      </c>
      <c r="C48" s="1" t="s">
        <v>155</v>
      </c>
      <c r="D48" s="2">
        <v>17469000</v>
      </c>
      <c r="E48" s="2">
        <f>ABS(D48/$D$7*100)</f>
        <v>0.40576907978754784</v>
      </c>
      <c r="F48" s="2">
        <v>55789695</v>
      </c>
      <c r="G48" s="2"/>
      <c r="H48" s="2">
        <f>F48+G48</f>
        <v>55789695</v>
      </c>
      <c r="I48" s="2">
        <f>H48/$H$7*100</f>
        <v>1.912463310712824</v>
      </c>
    </row>
    <row r="49" spans="1:9" s="1" customFormat="1" ht="12" customHeight="1">
      <c r="A49" s="2">
        <v>93749482.75</v>
      </c>
      <c r="B49" s="2">
        <f>A49/$A$7*100</f>
        <v>3.2523726091083374</v>
      </c>
      <c r="C49" s="1" t="s">
        <v>156</v>
      </c>
      <c r="D49" s="2">
        <v>112006000</v>
      </c>
      <c r="E49" s="2">
        <f>ABS(D49/$D$7*100)</f>
        <v>2.6016699038688014</v>
      </c>
      <c r="F49" s="2">
        <v>89333759.24</v>
      </c>
      <c r="G49" s="2">
        <v>908223261</v>
      </c>
      <c r="H49" s="2">
        <f>F49+G49</f>
        <v>997557020.24</v>
      </c>
      <c r="I49" s="2">
        <f>H49/$H$7*100</f>
        <v>34.19612173095784</v>
      </c>
    </row>
    <row r="50" spans="1:9" s="1" customFormat="1" ht="7.5" customHeight="1">
      <c r="A50" s="2"/>
      <c r="B50" s="2"/>
      <c r="D50" s="2"/>
      <c r="E50" s="2"/>
      <c r="F50" s="2"/>
      <c r="G50" s="2"/>
      <c r="H50" s="2"/>
      <c r="I50" s="2"/>
    </row>
    <row r="51" spans="1:9" s="1" customFormat="1" ht="12" customHeight="1">
      <c r="A51" s="21">
        <f>A43-A47</f>
        <v>81194896.82</v>
      </c>
      <c r="B51" s="21">
        <f>A51/$A$7*100</f>
        <v>2.8168268311511895</v>
      </c>
      <c r="C51" s="22" t="s">
        <v>157</v>
      </c>
      <c r="D51" s="21">
        <f>D43-D47</f>
        <v>-41006000</v>
      </c>
      <c r="E51" s="21">
        <f>ABS(D51/$D$7*100)</f>
        <v>0.9524853675521315</v>
      </c>
      <c r="F51" s="21">
        <f>F43-F47</f>
        <v>162224370.60000002</v>
      </c>
      <c r="G51" s="21">
        <f>G43-G47</f>
        <v>-908223261</v>
      </c>
      <c r="H51" s="21">
        <f>H43-H47</f>
        <v>-745998890.4</v>
      </c>
      <c r="I51" s="21">
        <f>H51/$H$7*100</f>
        <v>-25.57274255975906</v>
      </c>
    </row>
    <row r="52" spans="1:9" s="1" customFormat="1" ht="7.5" customHeight="1">
      <c r="A52" s="21"/>
      <c r="B52" s="21"/>
      <c r="C52" s="22"/>
      <c r="D52" s="21"/>
      <c r="E52" s="21"/>
      <c r="F52" s="21"/>
      <c r="G52" s="21"/>
      <c r="H52" s="21"/>
      <c r="I52" s="21"/>
    </row>
    <row r="53" spans="1:9" s="1" customFormat="1" ht="12" customHeight="1">
      <c r="A53" s="21">
        <f>A41+A51</f>
        <v>498084034.21999985</v>
      </c>
      <c r="B53" s="21">
        <f>A53/$A$7*100</f>
        <v>17.279613949990644</v>
      </c>
      <c r="C53" s="22" t="s">
        <v>158</v>
      </c>
      <c r="D53" s="21">
        <f>D41+D51</f>
        <v>783394000</v>
      </c>
      <c r="E53" s="21">
        <f>ABS(D53/$D$7*100)</f>
        <v>18.196637614693817</v>
      </c>
      <c r="F53" s="21">
        <f>F41+F51</f>
        <v>751952147.6800001</v>
      </c>
      <c r="G53" s="21">
        <f>G41+G51</f>
        <v>-908223261</v>
      </c>
      <c r="H53" s="21">
        <f>H41+H51</f>
        <v>-156271113.31999993</v>
      </c>
      <c r="I53" s="21">
        <f>H53/$H$7*100</f>
        <v>-5.356952941734956</v>
      </c>
    </row>
    <row r="54" spans="1:9" s="1" customFormat="1" ht="7.5" customHeight="1">
      <c r="A54" s="21"/>
      <c r="B54" s="21"/>
      <c r="C54" s="22"/>
      <c r="D54" s="21"/>
      <c r="E54" s="21"/>
      <c r="F54" s="21"/>
      <c r="G54" s="21"/>
      <c r="H54" s="21"/>
      <c r="I54" s="21"/>
    </row>
    <row r="55" spans="1:9" s="1" customFormat="1" ht="11.25" customHeight="1">
      <c r="A55" s="21">
        <v>8806617</v>
      </c>
      <c r="B55" s="21">
        <f>A55/$A$7*100</f>
        <v>0.3055206180293068</v>
      </c>
      <c r="C55" s="22" t="s">
        <v>159</v>
      </c>
      <c r="D55" s="21">
        <v>149387000</v>
      </c>
      <c r="E55" s="21">
        <f>ABS(D55/$D$7*100)</f>
        <v>3.4699539482639192</v>
      </c>
      <c r="F55" s="21">
        <v>-162464396</v>
      </c>
      <c r="G55" s="21"/>
      <c r="H55" s="21">
        <f>F55+G55</f>
        <v>-162464396</v>
      </c>
      <c r="I55" s="21">
        <f>ABS(H55/$H$7*100)</f>
        <v>5.569257846760397</v>
      </c>
    </row>
    <row r="56" spans="1:9" s="1" customFormat="1" ht="7.5" customHeight="1">
      <c r="A56" s="2"/>
      <c r="B56" s="2"/>
      <c r="D56" s="2"/>
      <c r="E56" s="2"/>
      <c r="F56" s="2"/>
      <c r="G56" s="2"/>
      <c r="H56" s="2"/>
      <c r="I56" s="2"/>
    </row>
    <row r="57" spans="1:9" s="1" customFormat="1" ht="7.5" customHeight="1">
      <c r="A57" s="21"/>
      <c r="B57" s="21"/>
      <c r="C57" s="22"/>
      <c r="D57" s="21"/>
      <c r="E57" s="21"/>
      <c r="F57" s="21"/>
      <c r="G57" s="21"/>
      <c r="H57" s="21"/>
      <c r="I57" s="21"/>
    </row>
    <row r="58" spans="1:9" s="1" customFormat="1" ht="11.25" customHeight="1">
      <c r="A58" s="79"/>
      <c r="B58" s="21"/>
      <c r="C58" s="22" t="s">
        <v>160</v>
      </c>
      <c r="D58" s="21"/>
      <c r="E58" s="21"/>
      <c r="F58" s="21">
        <v>-908223261</v>
      </c>
      <c r="G58" s="21">
        <v>908223261</v>
      </c>
      <c r="H58" s="21"/>
      <c r="I58" s="21"/>
    </row>
    <row r="59" spans="1:9" s="1" customFormat="1" ht="7.5" customHeight="1">
      <c r="A59" s="2"/>
      <c r="B59" s="2"/>
      <c r="D59" s="2"/>
      <c r="E59" s="2"/>
      <c r="F59" s="2"/>
      <c r="G59" s="2"/>
      <c r="H59" s="2"/>
      <c r="I59" s="2"/>
    </row>
    <row r="60" spans="1:9" s="1" customFormat="1" ht="11.25" customHeight="1">
      <c r="A60" s="2"/>
      <c r="B60" s="2"/>
      <c r="C60" s="22" t="s">
        <v>297</v>
      </c>
      <c r="D60" s="2"/>
      <c r="E60" s="2"/>
      <c r="F60" s="2"/>
      <c r="G60" s="2"/>
      <c r="H60" s="2"/>
      <c r="I60" s="2"/>
    </row>
    <row r="61" spans="1:9" s="1" customFormat="1" ht="7.5" customHeight="1">
      <c r="A61" s="2"/>
      <c r="B61" s="2"/>
      <c r="D61" s="2"/>
      <c r="E61" s="2"/>
      <c r="F61" s="2"/>
      <c r="G61" s="2"/>
      <c r="H61" s="2"/>
      <c r="I61" s="2"/>
    </row>
    <row r="62" spans="1:9" s="1" customFormat="1" ht="11.25" customHeight="1">
      <c r="A62" s="21"/>
      <c r="B62" s="21"/>
      <c r="C62" s="22" t="s">
        <v>161</v>
      </c>
      <c r="D62" s="21"/>
      <c r="E62" s="21"/>
      <c r="F62" s="21"/>
      <c r="G62" s="21"/>
      <c r="H62" s="21"/>
      <c r="I62" s="21"/>
    </row>
    <row r="63" spans="1:9" s="1" customFormat="1" ht="7.5" customHeight="1">
      <c r="A63" s="2"/>
      <c r="B63" s="2"/>
      <c r="D63" s="2"/>
      <c r="E63" s="2"/>
      <c r="F63" s="2"/>
      <c r="G63" s="2"/>
      <c r="H63" s="2"/>
      <c r="I63" s="2"/>
    </row>
    <row r="64" spans="1:9" s="1" customFormat="1" ht="11.25" customHeight="1">
      <c r="A64" s="21">
        <f>A53-A55+A60+A58+A62</f>
        <v>489277417.21999985</v>
      </c>
      <c r="B64" s="21">
        <f>A64/$A$7*100</f>
        <v>16.97409333196134</v>
      </c>
      <c r="C64" s="22" t="s">
        <v>162</v>
      </c>
      <c r="D64" s="21">
        <f>D53-D55+D60+D58+D62</f>
        <v>634007000</v>
      </c>
      <c r="E64" s="21">
        <f>ABS(D64/$D$7*100)</f>
        <v>14.726683666429896</v>
      </c>
      <c r="F64" s="21">
        <f>F53-F55+F60+F58+F62</f>
        <v>6193282.680000067</v>
      </c>
      <c r="G64" s="21"/>
      <c r="H64" s="21">
        <f>H53-H55+H60+H58+H62</f>
        <v>6193282.680000067</v>
      </c>
      <c r="I64" s="21">
        <f>H64/$H$7*100</f>
        <v>0.21230490502544097</v>
      </c>
    </row>
    <row r="65" spans="1:9" s="1" customFormat="1" ht="11.25" customHeight="1">
      <c r="A65" s="31"/>
      <c r="B65" s="31"/>
      <c r="C65" s="30"/>
      <c r="D65" s="31"/>
      <c r="E65" s="31"/>
      <c r="F65" s="31"/>
      <c r="G65" s="31"/>
      <c r="H65" s="31"/>
      <c r="I65" s="31"/>
    </row>
    <row r="66" spans="1:9" s="1" customFormat="1" ht="11.25" customHeight="1">
      <c r="A66" s="2"/>
      <c r="B66" s="2"/>
      <c r="D66" s="2"/>
      <c r="E66" s="2"/>
      <c r="F66" s="2"/>
      <c r="G66" s="2"/>
      <c r="H66" s="2"/>
      <c r="I66" s="2"/>
    </row>
    <row r="67" spans="1:9" s="1" customFormat="1" ht="11.25" customHeight="1">
      <c r="A67" s="2"/>
      <c r="B67" s="2"/>
      <c r="D67" s="2"/>
      <c r="E67" s="2"/>
      <c r="F67" s="2"/>
      <c r="G67" s="2"/>
      <c r="H67" s="2"/>
      <c r="I67" s="2"/>
    </row>
    <row r="68" spans="1:9" s="1" customFormat="1" ht="11.25" customHeight="1">
      <c r="A68" s="2"/>
      <c r="B68" s="2"/>
      <c r="D68" s="2"/>
      <c r="E68" s="2"/>
      <c r="F68" s="2"/>
      <c r="G68" s="2"/>
      <c r="H68" s="2"/>
      <c r="I68" s="2"/>
    </row>
    <row r="69" spans="1:9" s="1" customFormat="1" ht="11.25" customHeight="1">
      <c r="A69" s="2"/>
      <c r="B69" s="2"/>
      <c r="D69" s="2"/>
      <c r="E69" s="2"/>
      <c r="F69" s="2"/>
      <c r="G69" s="2"/>
      <c r="H69" s="2"/>
      <c r="I69" s="2"/>
    </row>
    <row r="70" spans="1:9" s="1" customFormat="1" ht="11.25" customHeight="1">
      <c r="A70" s="2"/>
      <c r="B70" s="2"/>
      <c r="D70" s="2"/>
      <c r="E70" s="2"/>
      <c r="F70" s="2"/>
      <c r="G70" s="2"/>
      <c r="H70" s="2"/>
      <c r="I70" s="2"/>
    </row>
    <row r="71" spans="1:9" s="1" customFormat="1" ht="11.25" customHeight="1">
      <c r="A71" s="2"/>
      <c r="B71" s="2"/>
      <c r="D71" s="2"/>
      <c r="E71" s="2"/>
      <c r="F71" s="2"/>
      <c r="G71" s="2"/>
      <c r="H71" s="2"/>
      <c r="I71" s="2"/>
    </row>
    <row r="72" spans="1:9" s="1" customFormat="1" ht="11.25" customHeight="1">
      <c r="A72" s="2"/>
      <c r="B72" s="2"/>
      <c r="D72" s="2"/>
      <c r="E72" s="2"/>
      <c r="F72" s="2"/>
      <c r="G72" s="2"/>
      <c r="H72" s="2"/>
      <c r="I72" s="2"/>
    </row>
    <row r="73" spans="1:9" s="1" customFormat="1" ht="11.25" customHeight="1">
      <c r="A73" s="2"/>
      <c r="B73" s="2"/>
      <c r="D73" s="2"/>
      <c r="E73" s="2"/>
      <c r="F73" s="2"/>
      <c r="G73" s="2"/>
      <c r="H73" s="2"/>
      <c r="I73" s="2"/>
    </row>
    <row r="74" spans="1:9" s="1" customFormat="1" ht="11.25" customHeight="1">
      <c r="A74" s="2"/>
      <c r="B74" s="2"/>
      <c r="D74" s="2"/>
      <c r="E74" s="2"/>
      <c r="F74" s="2"/>
      <c r="G74" s="2"/>
      <c r="H74" s="2"/>
      <c r="I74" s="2"/>
    </row>
    <row r="75" spans="1:9" s="1" customFormat="1" ht="11.25" customHeight="1">
      <c r="A75" s="2"/>
      <c r="B75" s="2"/>
      <c r="D75" s="2"/>
      <c r="E75" s="2"/>
      <c r="F75" s="2"/>
      <c r="G75" s="2"/>
      <c r="H75" s="2"/>
      <c r="I75" s="2"/>
    </row>
    <row r="76" spans="1:9" s="1" customFormat="1" ht="11.25" customHeight="1">
      <c r="A76" s="2"/>
      <c r="B76" s="2"/>
      <c r="D76" s="2"/>
      <c r="E76" s="2"/>
      <c r="F76" s="2"/>
      <c r="G76" s="2"/>
      <c r="H76" s="2"/>
      <c r="I76" s="2"/>
    </row>
    <row r="77" spans="1:9" s="1" customFormat="1" ht="11.25" customHeight="1">
      <c r="A77" s="2"/>
      <c r="B77" s="2"/>
      <c r="D77" s="2"/>
      <c r="E77" s="2"/>
      <c r="F77" s="2"/>
      <c r="G77" s="2"/>
      <c r="H77" s="2"/>
      <c r="I77" s="2"/>
    </row>
    <row r="78" spans="1:9" s="1" customFormat="1" ht="11.25" customHeight="1">
      <c r="A78" s="2"/>
      <c r="B78" s="2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112" spans="1:9" ht="16.5">
      <c r="A112" s="3"/>
      <c r="B112" s="3"/>
      <c r="D112" s="3"/>
      <c r="E112" s="3"/>
      <c r="F112" s="3"/>
      <c r="G112" s="3"/>
      <c r="H112" s="3"/>
      <c r="I112" s="3"/>
    </row>
    <row r="113" spans="1:9" ht="16.5">
      <c r="A113" s="3"/>
      <c r="B113" s="3"/>
      <c r="D113" s="3"/>
      <c r="E113" s="3"/>
      <c r="F113" s="3"/>
      <c r="G113" s="3"/>
      <c r="H113" s="3"/>
      <c r="I113" s="3"/>
    </row>
    <row r="114" spans="1:9" ht="16.5">
      <c r="A114" s="3"/>
      <c r="B114" s="3"/>
      <c r="D114" s="3"/>
      <c r="E114" s="3"/>
      <c r="F114" s="3"/>
      <c r="G114" s="3"/>
      <c r="H114" s="3"/>
      <c r="I114" s="3"/>
    </row>
    <row r="115" spans="1:9" ht="16.5">
      <c r="A115" s="3"/>
      <c r="B115" s="3"/>
      <c r="D115" s="3"/>
      <c r="E115" s="3"/>
      <c r="F115" s="3"/>
      <c r="G115" s="3"/>
      <c r="H115" s="3"/>
      <c r="I115" s="3"/>
    </row>
    <row r="116" spans="1:9" ht="16.5">
      <c r="A116" s="3"/>
      <c r="B116" s="3"/>
      <c r="D116" s="3"/>
      <c r="E116" s="3"/>
      <c r="F116" s="3"/>
      <c r="G116" s="3"/>
      <c r="I116" s="3"/>
    </row>
    <row r="117" spans="1:9" ht="16.5">
      <c r="A117" s="3"/>
      <c r="B117" s="3"/>
      <c r="D117" s="3"/>
      <c r="E117" s="3"/>
      <c r="F117" s="3"/>
      <c r="G117" s="3"/>
      <c r="I117" s="3"/>
    </row>
    <row r="118" spans="1:9" ht="16.5">
      <c r="A118" s="3"/>
      <c r="D118" s="3"/>
      <c r="E118" s="3"/>
      <c r="F118" s="3"/>
      <c r="G118" s="3"/>
      <c r="I118" s="3"/>
    </row>
    <row r="119" spans="1:9" ht="16.5">
      <c r="A119" s="3"/>
      <c r="D119" s="3"/>
      <c r="E119" s="3"/>
      <c r="F119" s="3"/>
      <c r="G119" s="3"/>
      <c r="I119" s="3"/>
    </row>
    <row r="120" spans="1:9" ht="16.5">
      <c r="A120" s="3"/>
      <c r="D120" s="3"/>
      <c r="E120" s="3"/>
      <c r="F120" s="3"/>
      <c r="G120" s="3"/>
      <c r="I120" s="3"/>
    </row>
    <row r="121" spans="1:9" ht="16.5">
      <c r="A121" s="3"/>
      <c r="D121" s="3"/>
      <c r="E121" s="3"/>
      <c r="F121" s="3"/>
      <c r="G121" s="3"/>
      <c r="I121" s="3"/>
    </row>
    <row r="122" spans="1:9" ht="16.5">
      <c r="A122" s="3"/>
      <c r="D122" s="3"/>
      <c r="E122" s="3"/>
      <c r="F122" s="3"/>
      <c r="G122" s="3"/>
      <c r="I122" s="3"/>
    </row>
    <row r="123" spans="1:9" ht="16.5">
      <c r="A123" s="3"/>
      <c r="D123" s="3"/>
      <c r="E123" s="3"/>
      <c r="F123" s="3"/>
      <c r="G123" s="3"/>
      <c r="I123" s="3"/>
    </row>
    <row r="124" spans="1:9" ht="16.5">
      <c r="A124" s="3"/>
      <c r="D124" s="3"/>
      <c r="E124" s="3"/>
      <c r="F124" s="3"/>
      <c r="G124" s="3"/>
      <c r="I124" s="3"/>
    </row>
    <row r="125" spans="1:9" ht="16.5">
      <c r="A125" s="3"/>
      <c r="D125" s="3"/>
      <c r="E125" s="3"/>
      <c r="F125" s="3"/>
      <c r="G125" s="3"/>
      <c r="I125" s="3"/>
    </row>
    <row r="126" spans="1:9" ht="16.5">
      <c r="A126" s="3"/>
      <c r="E126" s="3"/>
      <c r="F126" s="3"/>
      <c r="G126" s="3"/>
      <c r="I126" s="3"/>
    </row>
    <row r="127" spans="1:9" ht="16.5">
      <c r="A127" s="3"/>
      <c r="E127" s="3"/>
      <c r="F127" s="3"/>
      <c r="I127" s="3"/>
    </row>
    <row r="128" spans="1:9" ht="16.5">
      <c r="A128" s="3"/>
      <c r="E128" s="3"/>
      <c r="F128" s="3"/>
      <c r="I128" s="3"/>
    </row>
    <row r="129" spans="1:9" ht="16.5">
      <c r="A129" s="3"/>
      <c r="E129" s="3"/>
      <c r="F129" s="3"/>
      <c r="I129" s="3"/>
    </row>
    <row r="130" spans="1:9" ht="16.5">
      <c r="A130" s="3"/>
      <c r="E130" s="3"/>
      <c r="F130" s="3"/>
      <c r="I130" s="3"/>
    </row>
    <row r="131" spans="1:9" ht="16.5">
      <c r="A131" s="3"/>
      <c r="I131" s="3"/>
    </row>
    <row r="132" spans="1:9" ht="16.5">
      <c r="A132" s="3"/>
      <c r="I132" s="3"/>
    </row>
    <row r="133" spans="1:9" ht="16.5">
      <c r="A133" s="3"/>
      <c r="I133" s="3"/>
    </row>
    <row r="134" spans="1:9" ht="16.5">
      <c r="A134" s="3"/>
      <c r="I134" s="3"/>
    </row>
    <row r="135" spans="1:9" ht="16.5">
      <c r="A135" s="3"/>
      <c r="I135" s="3"/>
    </row>
    <row r="136" spans="1:9" ht="16.5">
      <c r="A136" s="3"/>
      <c r="I136" s="3"/>
    </row>
    <row r="137" spans="1:9" ht="16.5">
      <c r="A137" s="3"/>
      <c r="I137" s="3"/>
    </row>
    <row r="138" spans="1:9" ht="16.5">
      <c r="A138" s="3"/>
      <c r="I138" s="3"/>
    </row>
    <row r="139" spans="1:9" ht="16.5">
      <c r="A139" s="3"/>
      <c r="I139" s="3"/>
    </row>
    <row r="140" spans="1:9" ht="16.5">
      <c r="A140" s="3"/>
      <c r="I140" s="3"/>
    </row>
    <row r="141" spans="1:9" ht="16.5">
      <c r="A141" s="3"/>
      <c r="I141" s="3"/>
    </row>
    <row r="142" spans="1:9" ht="16.5">
      <c r="A142" s="3"/>
      <c r="I142" s="3"/>
    </row>
    <row r="143" spans="1:9" ht="16.5">
      <c r="A143" s="3"/>
      <c r="I143" s="3"/>
    </row>
    <row r="144" spans="1:9" ht="16.5">
      <c r="A144" s="3"/>
      <c r="I144" s="3"/>
    </row>
    <row r="145" spans="1:9" ht="16.5">
      <c r="A145" s="3"/>
      <c r="I145" s="3"/>
    </row>
    <row r="146" spans="1:9" ht="16.5">
      <c r="A146" s="3"/>
      <c r="I146" s="3"/>
    </row>
    <row r="147" spans="1:9" ht="16.5">
      <c r="A147" s="3"/>
      <c r="I147" s="3"/>
    </row>
    <row r="148" spans="1:9" ht="16.5">
      <c r="A148" s="3"/>
      <c r="I148" s="3"/>
    </row>
    <row r="149" spans="1:9" ht="16.5">
      <c r="A149" s="3"/>
      <c r="I149" s="3"/>
    </row>
    <row r="150" spans="1:9" ht="16.5">
      <c r="A150" s="3"/>
      <c r="I150" s="3"/>
    </row>
    <row r="151" spans="1:9" ht="16.5">
      <c r="A151" s="3"/>
      <c r="I151" s="3"/>
    </row>
    <row r="152" spans="1:9" ht="16.5">
      <c r="A152" s="3"/>
      <c r="I152" s="3"/>
    </row>
    <row r="153" spans="1:9" ht="16.5">
      <c r="A153" s="3"/>
      <c r="I153" s="3"/>
    </row>
    <row r="154" spans="1:9" ht="16.5">
      <c r="A154" s="3"/>
      <c r="I154" s="3"/>
    </row>
    <row r="155" spans="1:9" ht="16.5">
      <c r="A155" s="3"/>
      <c r="I155" s="3"/>
    </row>
    <row r="156" spans="1:9" ht="16.5">
      <c r="A156" s="3"/>
      <c r="I156" s="3"/>
    </row>
    <row r="157" spans="1:9" ht="16.5">
      <c r="A157" s="3"/>
      <c r="I157" s="3"/>
    </row>
    <row r="158" spans="1:9" ht="16.5">
      <c r="A158" s="3"/>
      <c r="I158" s="3"/>
    </row>
    <row r="159" spans="1:9" ht="16.5">
      <c r="A159" s="3"/>
      <c r="I159" s="3"/>
    </row>
    <row r="160" spans="1:9" ht="16.5">
      <c r="A160" s="3"/>
      <c r="I160" s="3"/>
    </row>
    <row r="161" spans="1:9" ht="16.5">
      <c r="A161" s="3"/>
      <c r="I161" s="3"/>
    </row>
    <row r="162" spans="1:9" ht="16.5">
      <c r="A162" s="3"/>
      <c r="I162" s="3"/>
    </row>
    <row r="163" spans="1:9" ht="16.5">
      <c r="A163" s="3"/>
      <c r="I163" s="3"/>
    </row>
    <row r="164" spans="1:9" ht="16.5">
      <c r="A164" s="3"/>
      <c r="I164" s="3"/>
    </row>
    <row r="165" spans="1:9" ht="16.5">
      <c r="A165" s="3"/>
      <c r="I165" s="3"/>
    </row>
    <row r="166" spans="1:9" ht="16.5">
      <c r="A166" s="3"/>
      <c r="I166" s="3"/>
    </row>
    <row r="167" spans="1:9" ht="16.5">
      <c r="A167" s="3"/>
      <c r="I167" s="3"/>
    </row>
    <row r="168" spans="1:9" ht="16.5">
      <c r="A168" s="3"/>
      <c r="I168" s="3"/>
    </row>
    <row r="169" spans="1:9" ht="16.5">
      <c r="A169" s="3"/>
      <c r="I169" s="3"/>
    </row>
    <row r="170" spans="1:9" ht="16.5">
      <c r="A170" s="3"/>
      <c r="I170" s="3"/>
    </row>
    <row r="171" spans="1:9" ht="16.5">
      <c r="A171" s="3"/>
      <c r="I171" s="3"/>
    </row>
    <row r="172" spans="1:9" ht="16.5">
      <c r="A172" s="3"/>
      <c r="I172" s="3"/>
    </row>
    <row r="173" spans="1:9" ht="16.5">
      <c r="A173" s="3"/>
      <c r="I173" s="3"/>
    </row>
    <row r="174" spans="1:9" ht="16.5">
      <c r="A174" s="3"/>
      <c r="I174" s="3"/>
    </row>
    <row r="175" spans="1:9" ht="16.5">
      <c r="A175" s="3"/>
      <c r="I175" s="3"/>
    </row>
    <row r="176" spans="1:9" ht="16.5">
      <c r="A176" s="3"/>
      <c r="I176" s="3"/>
    </row>
    <row r="177" spans="1:9" ht="16.5">
      <c r="A177" s="3"/>
      <c r="I177" s="3"/>
    </row>
    <row r="178" spans="1:9" ht="16.5">
      <c r="A178" s="3"/>
      <c r="I178" s="3"/>
    </row>
    <row r="179" spans="1:9" ht="16.5">
      <c r="A179" s="3"/>
      <c r="I179" s="3"/>
    </row>
    <row r="180" spans="1:9" ht="16.5">
      <c r="A180" s="3"/>
      <c r="I180" s="3"/>
    </row>
    <row r="181" spans="1:9" ht="16.5">
      <c r="A181" s="3"/>
      <c r="I181" s="3"/>
    </row>
    <row r="182" spans="1:9" ht="16.5">
      <c r="A182" s="3"/>
      <c r="I182" s="3"/>
    </row>
    <row r="183" spans="1:9" ht="16.5">
      <c r="A183" s="3"/>
      <c r="I183" s="3"/>
    </row>
    <row r="184" spans="1:9" ht="16.5">
      <c r="A184" s="3"/>
      <c r="I184" s="3"/>
    </row>
    <row r="185" spans="1:9" ht="16.5">
      <c r="A185" s="3"/>
      <c r="I185" s="3"/>
    </row>
    <row r="186" ht="16.5">
      <c r="A186" s="3"/>
    </row>
    <row r="187" ht="16.5">
      <c r="A187" s="3"/>
    </row>
    <row r="188" ht="16.5">
      <c r="A188" s="3"/>
    </row>
    <row r="189" ht="16.5">
      <c r="A189" s="3"/>
    </row>
    <row r="190" ht="16.5">
      <c r="A190" s="3"/>
    </row>
    <row r="191" ht="16.5">
      <c r="A191" s="3"/>
    </row>
    <row r="192" ht="16.5">
      <c r="A192" s="3"/>
    </row>
    <row r="193" ht="16.5">
      <c r="A193" s="3"/>
    </row>
    <row r="194" ht="16.5">
      <c r="A194" s="3"/>
    </row>
    <row r="195" ht="16.5">
      <c r="A195" s="3"/>
    </row>
    <row r="196" ht="16.5">
      <c r="A196" s="3"/>
    </row>
    <row r="197" ht="16.5">
      <c r="A197" s="3"/>
    </row>
    <row r="198" ht="16.5">
      <c r="A198" s="3"/>
    </row>
    <row r="199" ht="16.5">
      <c r="A199" s="3"/>
    </row>
    <row r="200" ht="16.5">
      <c r="A200" s="3"/>
    </row>
    <row r="201" ht="16.5">
      <c r="A201" s="3"/>
    </row>
    <row r="202" ht="16.5">
      <c r="A202" s="3"/>
    </row>
    <row r="203" ht="16.5">
      <c r="A203" s="3"/>
    </row>
    <row r="204" ht="16.5">
      <c r="A204" s="3"/>
    </row>
    <row r="205" ht="16.5">
      <c r="A205" s="3"/>
    </row>
    <row r="206" ht="16.5">
      <c r="A206" s="3"/>
    </row>
    <row r="207" ht="16.5">
      <c r="A207" s="3"/>
    </row>
    <row r="208" ht="16.5">
      <c r="A208" s="3"/>
    </row>
    <row r="209" ht="16.5">
      <c r="A209" s="3"/>
    </row>
    <row r="210" ht="16.5">
      <c r="A210" s="3"/>
    </row>
    <row r="211" ht="16.5">
      <c r="A211" s="3"/>
    </row>
    <row r="212" ht="16.5">
      <c r="A212" s="3"/>
    </row>
    <row r="213" ht="16.5">
      <c r="A213" s="3"/>
    </row>
    <row r="214" ht="16.5">
      <c r="A214" s="3"/>
    </row>
    <row r="215" ht="16.5">
      <c r="A215" s="3"/>
    </row>
    <row r="216" ht="16.5">
      <c r="A216" s="3"/>
    </row>
    <row r="217" ht="16.5">
      <c r="A217" s="3"/>
    </row>
    <row r="218" ht="16.5">
      <c r="A218" s="3"/>
    </row>
    <row r="219" ht="16.5">
      <c r="A219" s="3"/>
    </row>
    <row r="220" ht="16.5">
      <c r="A220" s="3"/>
    </row>
    <row r="221" ht="16.5">
      <c r="A221" s="3"/>
    </row>
    <row r="222" ht="16.5">
      <c r="A222" s="3"/>
    </row>
    <row r="223" ht="16.5">
      <c r="A223" s="3"/>
    </row>
    <row r="224" ht="16.5">
      <c r="A224" s="3"/>
    </row>
    <row r="225" ht="16.5">
      <c r="A225" s="3"/>
    </row>
    <row r="226" ht="16.5">
      <c r="A226" s="3"/>
    </row>
    <row r="227" ht="16.5">
      <c r="A227" s="3"/>
    </row>
    <row r="228" ht="16.5">
      <c r="A228" s="3"/>
    </row>
    <row r="229" ht="16.5">
      <c r="A229" s="3"/>
    </row>
    <row r="230" ht="16.5">
      <c r="A230" s="3"/>
    </row>
    <row r="231" ht="16.5">
      <c r="A231" s="3"/>
    </row>
    <row r="232" ht="16.5">
      <c r="A232" s="3"/>
    </row>
    <row r="233" ht="16.5">
      <c r="A233" s="3"/>
    </row>
    <row r="234" ht="16.5">
      <c r="A234" s="3"/>
    </row>
    <row r="235" ht="16.5">
      <c r="A235" s="3"/>
    </row>
    <row r="236" ht="16.5">
      <c r="A236" s="3"/>
    </row>
    <row r="237" ht="16.5">
      <c r="A237" s="3"/>
    </row>
    <row r="238" ht="16.5">
      <c r="A238" s="3"/>
    </row>
    <row r="239" ht="16.5">
      <c r="A239" s="3"/>
    </row>
    <row r="240" ht="16.5">
      <c r="A240" s="3"/>
    </row>
    <row r="241" ht="16.5">
      <c r="A241" s="3"/>
    </row>
    <row r="242" ht="16.5">
      <c r="A242" s="3"/>
    </row>
    <row r="243" ht="16.5">
      <c r="A243" s="3"/>
    </row>
    <row r="244" ht="16.5">
      <c r="A244" s="3"/>
    </row>
    <row r="245" ht="16.5">
      <c r="A245" s="3"/>
    </row>
    <row r="246" ht="16.5">
      <c r="A246" s="3"/>
    </row>
    <row r="247" ht="16.5">
      <c r="A247" s="3"/>
    </row>
    <row r="248" ht="16.5">
      <c r="A248" s="3"/>
    </row>
    <row r="249" ht="16.5">
      <c r="A249" s="3"/>
    </row>
    <row r="250" ht="16.5">
      <c r="A250" s="3"/>
    </row>
    <row r="251" ht="16.5">
      <c r="A251" s="3"/>
    </row>
    <row r="252" ht="16.5">
      <c r="A252" s="3"/>
    </row>
    <row r="253" ht="16.5">
      <c r="A253" s="3"/>
    </row>
    <row r="254" ht="16.5">
      <c r="A254" s="3"/>
    </row>
    <row r="255" ht="16.5">
      <c r="A255" s="3"/>
    </row>
    <row r="256" ht="16.5">
      <c r="A256" s="3"/>
    </row>
    <row r="257" ht="16.5">
      <c r="A257" s="3"/>
    </row>
    <row r="258" ht="16.5">
      <c r="A258" s="3"/>
    </row>
    <row r="259" ht="16.5">
      <c r="A259" s="3"/>
    </row>
    <row r="260" ht="16.5">
      <c r="A260" s="3"/>
    </row>
    <row r="261" ht="16.5">
      <c r="A261" s="3"/>
    </row>
    <row r="262" ht="16.5">
      <c r="A262" s="3"/>
    </row>
    <row r="263" ht="16.5">
      <c r="A263" s="3"/>
    </row>
    <row r="264" ht="16.5">
      <c r="A264" s="3"/>
    </row>
    <row r="265" ht="16.5">
      <c r="A265" s="3"/>
    </row>
    <row r="266" ht="16.5">
      <c r="A266" s="3"/>
    </row>
    <row r="267" ht="16.5">
      <c r="A267" s="3"/>
    </row>
    <row r="268" ht="16.5">
      <c r="A268" s="3"/>
    </row>
    <row r="269" ht="16.5">
      <c r="A269" s="3"/>
    </row>
    <row r="270" ht="16.5">
      <c r="A270" s="3"/>
    </row>
    <row r="271" ht="16.5">
      <c r="A271" s="3"/>
    </row>
    <row r="272" ht="16.5">
      <c r="A272" s="3"/>
    </row>
    <row r="273" ht="16.5">
      <c r="A273" s="3"/>
    </row>
    <row r="274" ht="16.5">
      <c r="A274" s="3"/>
    </row>
    <row r="275" ht="16.5">
      <c r="A275" s="3"/>
    </row>
    <row r="276" ht="16.5">
      <c r="A276" s="3"/>
    </row>
    <row r="277" ht="16.5">
      <c r="A277" s="3"/>
    </row>
    <row r="278" ht="16.5">
      <c r="A278" s="3"/>
    </row>
    <row r="279" ht="16.5">
      <c r="A279" s="3"/>
    </row>
    <row r="280" ht="16.5">
      <c r="A280" s="3"/>
    </row>
    <row r="281" ht="16.5">
      <c r="A281" s="3"/>
    </row>
    <row r="282" ht="16.5">
      <c r="A282" s="3"/>
    </row>
    <row r="283" ht="16.5">
      <c r="A283" s="3"/>
    </row>
    <row r="284" ht="16.5">
      <c r="A284" s="3"/>
    </row>
    <row r="285" ht="16.5">
      <c r="A285" s="3"/>
    </row>
    <row r="286" ht="16.5">
      <c r="A286" s="3"/>
    </row>
    <row r="287" ht="16.5">
      <c r="A287" s="3"/>
    </row>
    <row r="288" ht="16.5">
      <c r="A288" s="3"/>
    </row>
    <row r="289" ht="16.5">
      <c r="A289" s="3"/>
    </row>
    <row r="290" ht="16.5">
      <c r="A290" s="3"/>
    </row>
    <row r="291" ht="16.5">
      <c r="A291" s="3"/>
    </row>
    <row r="292" ht="16.5">
      <c r="A292" s="3"/>
    </row>
    <row r="293" ht="16.5">
      <c r="A293" s="3"/>
    </row>
    <row r="294" ht="16.5">
      <c r="A294" s="3"/>
    </row>
    <row r="295" ht="16.5">
      <c r="A295" s="3"/>
    </row>
    <row r="296" ht="16.5">
      <c r="A296" s="3"/>
    </row>
    <row r="297" ht="16.5">
      <c r="A297" s="3"/>
    </row>
    <row r="298" ht="16.5">
      <c r="A298" s="3"/>
    </row>
    <row r="299" ht="16.5">
      <c r="A299" s="3"/>
    </row>
    <row r="300" ht="16.5">
      <c r="A300" s="3"/>
    </row>
    <row r="301" ht="16.5">
      <c r="A301" s="3"/>
    </row>
    <row r="302" ht="16.5">
      <c r="A302" s="3"/>
    </row>
    <row r="303" ht="16.5">
      <c r="A303" s="3"/>
    </row>
  </sheetData>
  <mergeCells count="12">
    <mergeCell ref="D4:E4"/>
    <mergeCell ref="F4:F5"/>
    <mergeCell ref="G4:G5"/>
    <mergeCell ref="H4:I4"/>
    <mergeCell ref="A2:E2"/>
    <mergeCell ref="F2:I2"/>
    <mergeCell ref="A3:B3"/>
    <mergeCell ref="C3:C5"/>
    <mergeCell ref="D3:E3"/>
    <mergeCell ref="F3:I3"/>
    <mergeCell ref="A4:A5"/>
    <mergeCell ref="B4:B5"/>
  </mergeCells>
  <printOptions/>
  <pageMargins left="0.5905511811023623" right="0.4724409448818898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4"/>
  <sheetViews>
    <sheetView workbookViewId="0" topLeftCell="A1">
      <selection activeCell="E29" sqref="E29"/>
    </sheetView>
  </sheetViews>
  <sheetFormatPr defaultColWidth="9.00390625" defaultRowHeight="16.5"/>
  <cols>
    <col min="1" max="1" width="21.00390625" style="0" customWidth="1"/>
    <col min="2" max="2" width="9.125" style="0" customWidth="1"/>
    <col min="3" max="3" width="28.625" style="0" customWidth="1"/>
    <col min="4" max="4" width="22.00390625" style="0" customWidth="1"/>
    <col min="5" max="5" width="8.625" style="0" customWidth="1"/>
    <col min="6" max="6" width="29.125" style="0" customWidth="1"/>
    <col min="7" max="7" width="23.875" style="0" customWidth="1"/>
    <col min="8" max="8" width="24.625" style="0" customWidth="1"/>
    <col min="9" max="9" width="10.50390625" style="0" customWidth="1"/>
  </cols>
  <sheetData>
    <row r="1" spans="1:25" ht="16.5">
      <c r="A1" s="41" t="s">
        <v>240</v>
      </c>
      <c r="B1" s="81"/>
      <c r="C1" s="4"/>
      <c r="D1" s="4"/>
      <c r="E1" s="81"/>
      <c r="F1" s="4"/>
      <c r="G1" s="4"/>
      <c r="H1" s="4"/>
      <c r="I1" s="82" t="s">
        <v>107</v>
      </c>
      <c r="Y1" s="10"/>
    </row>
    <row r="2" spans="1:25" ht="25.5">
      <c r="A2" s="115" t="s">
        <v>241</v>
      </c>
      <c r="B2" s="115"/>
      <c r="C2" s="115"/>
      <c r="D2" s="115"/>
      <c r="E2" s="115"/>
      <c r="F2" s="116" t="s">
        <v>293</v>
      </c>
      <c r="G2" s="117"/>
      <c r="H2" s="117"/>
      <c r="I2" s="117"/>
      <c r="Y2" s="10"/>
    </row>
    <row r="3" spans="1:25" ht="16.5">
      <c r="A3" s="113" t="s">
        <v>242</v>
      </c>
      <c r="B3" s="94"/>
      <c r="C3" s="94" t="s">
        <v>243</v>
      </c>
      <c r="D3" s="94"/>
      <c r="E3" s="112"/>
      <c r="F3" s="113" t="s">
        <v>244</v>
      </c>
      <c r="G3" s="94"/>
      <c r="H3" s="94"/>
      <c r="I3" s="112"/>
      <c r="Y3" s="10"/>
    </row>
    <row r="4" spans="1:25" ht="16.5">
      <c r="A4" s="113" t="s">
        <v>245</v>
      </c>
      <c r="B4" s="94" t="s">
        <v>246</v>
      </c>
      <c r="C4" s="94"/>
      <c r="D4" s="94" t="s">
        <v>247</v>
      </c>
      <c r="E4" s="112"/>
      <c r="F4" s="113" t="s">
        <v>248</v>
      </c>
      <c r="G4" s="94" t="s">
        <v>249</v>
      </c>
      <c r="H4" s="112" t="s">
        <v>250</v>
      </c>
      <c r="I4" s="114"/>
      <c r="Y4" s="10"/>
    </row>
    <row r="5" spans="1:25" ht="16.5">
      <c r="A5" s="113"/>
      <c r="B5" s="94"/>
      <c r="C5" s="94"/>
      <c r="D5" s="83" t="s">
        <v>251</v>
      </c>
      <c r="E5" s="84" t="s">
        <v>246</v>
      </c>
      <c r="F5" s="113"/>
      <c r="G5" s="94"/>
      <c r="H5" s="83" t="s">
        <v>252</v>
      </c>
      <c r="I5" s="84" t="s">
        <v>246</v>
      </c>
      <c r="Y5" s="10"/>
    </row>
    <row r="6" spans="1:25" ht="12" customHeight="1">
      <c r="A6" s="21"/>
      <c r="B6" s="21"/>
      <c r="C6" s="42"/>
      <c r="D6" s="21"/>
      <c r="E6" s="21"/>
      <c r="F6" s="21"/>
      <c r="G6" s="21"/>
      <c r="H6" s="21"/>
      <c r="I6" s="21"/>
      <c r="Y6" s="10"/>
    </row>
    <row r="7" spans="1:25" ht="12" customHeight="1">
      <c r="A7" s="21">
        <f>SUM(A8:A11)</f>
        <v>5012349733.950001</v>
      </c>
      <c r="B7" s="86">
        <f>(A7/$A$7)*100</f>
        <v>100</v>
      </c>
      <c r="C7" s="42" t="s">
        <v>253</v>
      </c>
      <c r="D7" s="21">
        <f>SUM(D8:D11)</f>
        <v>4713627000</v>
      </c>
      <c r="E7" s="86">
        <f>D7/$D$7*100</f>
        <v>100</v>
      </c>
      <c r="F7" s="21">
        <f>SUM(F8:F11)</f>
        <v>4066109774.25</v>
      </c>
      <c r="G7" s="21"/>
      <c r="H7" s="21">
        <f>SUM(H8:H11)</f>
        <v>4066109774.25</v>
      </c>
      <c r="I7" s="88">
        <f>H7/$H$7*100</f>
        <v>100</v>
      </c>
      <c r="Y7" s="10"/>
    </row>
    <row r="8" spans="1:25" ht="12" customHeight="1">
      <c r="A8" s="2">
        <v>489277417.22</v>
      </c>
      <c r="B8" s="87">
        <f>(A8/$A$7)*100</f>
        <v>9.761438111670294</v>
      </c>
      <c r="C8" s="4" t="s">
        <v>254</v>
      </c>
      <c r="D8" s="2">
        <v>634007000</v>
      </c>
      <c r="E8" s="87">
        <f>D8/$D$7*100</f>
        <v>13.450512736794828</v>
      </c>
      <c r="F8" s="2">
        <v>6193282.68</v>
      </c>
      <c r="G8" s="2"/>
      <c r="H8" s="2">
        <f>F8+G8</f>
        <v>6193282.68</v>
      </c>
      <c r="I8" s="85">
        <f>H8/$H$7*100</f>
        <v>0.15231469448318966</v>
      </c>
      <c r="Y8" s="10"/>
    </row>
    <row r="9" spans="1:25" ht="12" customHeight="1">
      <c r="A9" s="2">
        <v>13017310.13</v>
      </c>
      <c r="B9" s="87">
        <f>(A9/$A$7)*100</f>
        <v>0.25970474569701785</v>
      </c>
      <c r="C9" s="4" t="s">
        <v>255</v>
      </c>
      <c r="D9" s="2">
        <v>4079620000</v>
      </c>
      <c r="E9" s="87">
        <f>D9/$D$7*100</f>
        <v>86.54948726320517</v>
      </c>
      <c r="F9" s="2">
        <v>4059916491.57</v>
      </c>
      <c r="G9" s="2"/>
      <c r="H9" s="2">
        <f>F9+G9</f>
        <v>4059916491.57</v>
      </c>
      <c r="I9" s="85">
        <f>H9/$H$7*100</f>
        <v>99.84768530551682</v>
      </c>
      <c r="Y9" s="10"/>
    </row>
    <row r="10" spans="1:25" ht="12" customHeight="1">
      <c r="A10" s="2">
        <v>4510055006.6</v>
      </c>
      <c r="B10" s="87">
        <f>(A10/$A$7)*100</f>
        <v>89.97885714263269</v>
      </c>
      <c r="C10" s="4" t="s">
        <v>256</v>
      </c>
      <c r="D10" s="2"/>
      <c r="E10" s="2"/>
      <c r="F10" s="2"/>
      <c r="G10" s="2"/>
      <c r="H10" s="2"/>
      <c r="I10" s="85"/>
      <c r="Y10" s="10"/>
    </row>
    <row r="11" spans="1:25" ht="12" customHeight="1">
      <c r="A11" s="2"/>
      <c r="B11" s="2"/>
      <c r="C11" s="4" t="s">
        <v>257</v>
      </c>
      <c r="D11" s="2"/>
      <c r="E11" s="2"/>
      <c r="F11" s="2"/>
      <c r="G11" s="2"/>
      <c r="H11" s="2"/>
      <c r="I11" s="85"/>
      <c r="Y11" s="10"/>
    </row>
    <row r="12" spans="1:25" ht="12" customHeight="1">
      <c r="A12" s="21"/>
      <c r="B12" s="21"/>
      <c r="C12" s="42"/>
      <c r="D12" s="21"/>
      <c r="E12" s="21"/>
      <c r="F12" s="21"/>
      <c r="G12" s="21"/>
      <c r="H12" s="21"/>
      <c r="I12" s="88"/>
      <c r="Y12" s="10"/>
    </row>
    <row r="13" spans="1:25" ht="12" customHeight="1">
      <c r="A13" s="21">
        <f>A14+A16+A18+A20+A22+A24+A26</f>
        <v>5012349733.95</v>
      </c>
      <c r="B13" s="86">
        <f>(A13/$A$13)*100</f>
        <v>100</v>
      </c>
      <c r="C13" s="42" t="s">
        <v>258</v>
      </c>
      <c r="D13" s="21">
        <f>D14+D16+D18+D20+D22+D24+D26</f>
        <v>4713627000</v>
      </c>
      <c r="E13" s="86">
        <f>D13/$D$13*100</f>
        <v>100</v>
      </c>
      <c r="F13" s="21">
        <f>F14+F16+F18+F20+F22+F24+F26</f>
        <v>4066109774.25</v>
      </c>
      <c r="G13" s="21"/>
      <c r="H13" s="21">
        <f>H14+H16+H18+H20+H22+H24+H26</f>
        <v>4066109774.25</v>
      </c>
      <c r="I13" s="88">
        <f>H13/$H$13*100</f>
        <v>100</v>
      </c>
      <c r="Y13" s="10"/>
    </row>
    <row r="14" spans="1:25" ht="12" customHeight="1">
      <c r="A14" s="21">
        <f>A15</f>
        <v>452499989.14</v>
      </c>
      <c r="B14" s="86">
        <f>(A14/$A$13)*100</f>
        <v>9.027701839620153</v>
      </c>
      <c r="C14" s="42" t="s">
        <v>259</v>
      </c>
      <c r="D14" s="21">
        <f>D15</f>
        <v>1380000000</v>
      </c>
      <c r="E14" s="86">
        <f>D14/$D$13*100</f>
        <v>29.27681804266651</v>
      </c>
      <c r="F14" s="21">
        <f>F15</f>
        <v>2859049437.36</v>
      </c>
      <c r="G14" s="21"/>
      <c r="H14" s="21">
        <f>H15</f>
        <v>2859049437.36</v>
      </c>
      <c r="I14" s="85">
        <f>H14/$H$13*100</f>
        <v>70.31412323065862</v>
      </c>
      <c r="Y14" s="10"/>
    </row>
    <row r="15" spans="1:25" ht="12" customHeight="1">
      <c r="A15" s="2">
        <v>452499989.14</v>
      </c>
      <c r="B15" s="87">
        <f>(A15/$A$13)*100</f>
        <v>9.027701839620153</v>
      </c>
      <c r="C15" s="4" t="s">
        <v>260</v>
      </c>
      <c r="D15" s="2">
        <v>1380000000</v>
      </c>
      <c r="E15" s="87">
        <f>D15/$D$13*100</f>
        <v>29.27681804266651</v>
      </c>
      <c r="F15" s="2">
        <v>2859049437.36</v>
      </c>
      <c r="G15" s="2"/>
      <c r="H15" s="2">
        <f>F15+G15</f>
        <v>2859049437.36</v>
      </c>
      <c r="I15" s="85">
        <f>H15/$H$13*100</f>
        <v>70.31412323065862</v>
      </c>
      <c r="Y15" s="10"/>
    </row>
    <row r="16" spans="1:25" ht="12" customHeight="1">
      <c r="A16" s="21"/>
      <c r="B16" s="86"/>
      <c r="C16" s="42" t="s">
        <v>261</v>
      </c>
      <c r="D16" s="21"/>
      <c r="E16" s="86"/>
      <c r="F16" s="21"/>
      <c r="G16" s="21"/>
      <c r="H16" s="21"/>
      <c r="I16" s="88"/>
      <c r="Y16" s="10"/>
    </row>
    <row r="17" spans="1:25" ht="12" customHeight="1">
      <c r="A17" s="2"/>
      <c r="B17" s="86"/>
      <c r="C17" s="4" t="s">
        <v>260</v>
      </c>
      <c r="D17" s="2"/>
      <c r="E17" s="86"/>
      <c r="F17" s="2"/>
      <c r="G17" s="2"/>
      <c r="H17" s="2"/>
      <c r="I17" s="88"/>
      <c r="Y17" s="10"/>
    </row>
    <row r="18" spans="1:25" ht="12" customHeight="1">
      <c r="A18" s="21"/>
      <c r="B18" s="86"/>
      <c r="C18" s="42" t="s">
        <v>262</v>
      </c>
      <c r="D18" s="21"/>
      <c r="E18" s="86"/>
      <c r="F18" s="21"/>
      <c r="G18" s="21"/>
      <c r="H18" s="21"/>
      <c r="I18" s="88"/>
      <c r="Y18" s="10"/>
    </row>
    <row r="19" spans="1:25" ht="12" customHeight="1">
      <c r="A19" s="2"/>
      <c r="B19" s="86"/>
      <c r="C19" s="4" t="s">
        <v>260</v>
      </c>
      <c r="D19" s="2"/>
      <c r="E19" s="86"/>
      <c r="F19" s="2"/>
      <c r="G19" s="2"/>
      <c r="H19" s="2"/>
      <c r="I19" s="88"/>
      <c r="Y19" s="10"/>
    </row>
    <row r="20" spans="1:25" ht="12" customHeight="1">
      <c r="A20" s="21">
        <f>A21</f>
        <v>7.24</v>
      </c>
      <c r="B20" s="86"/>
      <c r="C20" s="42" t="s">
        <v>263</v>
      </c>
      <c r="D20" s="21"/>
      <c r="E20" s="86"/>
      <c r="F20" s="21">
        <f>F21</f>
        <v>45.72</v>
      </c>
      <c r="G20" s="21"/>
      <c r="H20" s="21">
        <f>H21</f>
        <v>45.72</v>
      </c>
      <c r="I20" s="88"/>
      <c r="Y20" s="10"/>
    </row>
    <row r="21" spans="1:25" ht="12" customHeight="1">
      <c r="A21" s="2">
        <v>7.24</v>
      </c>
      <c r="B21" s="86"/>
      <c r="C21" s="4" t="s">
        <v>260</v>
      </c>
      <c r="D21" s="2"/>
      <c r="E21" s="86"/>
      <c r="F21" s="2">
        <v>45.72</v>
      </c>
      <c r="G21" s="2"/>
      <c r="H21" s="2">
        <f>F21+G21</f>
        <v>45.72</v>
      </c>
      <c r="I21" s="88"/>
      <c r="Y21" s="10"/>
    </row>
    <row r="22" spans="1:25" ht="12" customHeight="1">
      <c r="A22" s="21">
        <f>A23</f>
        <v>3.62</v>
      </c>
      <c r="B22" s="86"/>
      <c r="C22" s="42" t="s">
        <v>264</v>
      </c>
      <c r="D22" s="21">
        <f>D23</f>
        <v>2070000000</v>
      </c>
      <c r="E22" s="86">
        <f>D22/$D$13*100</f>
        <v>43.915227063999765</v>
      </c>
      <c r="F22" s="21">
        <f>F23</f>
        <v>22.86</v>
      </c>
      <c r="G22" s="21"/>
      <c r="H22" s="21">
        <f>H23</f>
        <v>22.86</v>
      </c>
      <c r="I22" s="88"/>
      <c r="Y22" s="10"/>
    </row>
    <row r="23" spans="1:25" ht="12" customHeight="1">
      <c r="A23" s="2">
        <v>3.62</v>
      </c>
      <c r="B23" s="86"/>
      <c r="C23" s="4" t="s">
        <v>265</v>
      </c>
      <c r="D23" s="2">
        <v>2070000000</v>
      </c>
      <c r="E23" s="87">
        <f>D23/$D$13*100</f>
        <v>43.915227063999765</v>
      </c>
      <c r="F23" s="2">
        <v>22.86</v>
      </c>
      <c r="G23" s="2"/>
      <c r="H23" s="2">
        <f>F23+G23</f>
        <v>22.86</v>
      </c>
      <c r="I23" s="88"/>
      <c r="Y23" s="10"/>
    </row>
    <row r="24" spans="1:9" ht="12" customHeight="1">
      <c r="A24" s="21"/>
      <c r="B24" s="86"/>
      <c r="C24" s="42" t="s">
        <v>266</v>
      </c>
      <c r="D24" s="21"/>
      <c r="E24" s="86"/>
      <c r="F24" s="21"/>
      <c r="G24" s="21"/>
      <c r="H24" s="21"/>
      <c r="I24" s="88"/>
    </row>
    <row r="25" spans="1:9" ht="12" customHeight="1">
      <c r="A25" s="2"/>
      <c r="B25" s="86"/>
      <c r="C25" s="4" t="s">
        <v>267</v>
      </c>
      <c r="D25" s="2"/>
      <c r="E25" s="86"/>
      <c r="F25" s="2"/>
      <c r="G25" s="2"/>
      <c r="H25" s="2"/>
      <c r="I25" s="88"/>
    </row>
    <row r="26" spans="1:9" ht="12" customHeight="1">
      <c r="A26" s="21">
        <f>SUM(A27:A31)</f>
        <v>4559849733.95</v>
      </c>
      <c r="B26" s="86">
        <f>(A26/$A$13)*100</f>
        <v>90.97229794371499</v>
      </c>
      <c r="C26" s="42" t="s">
        <v>268</v>
      </c>
      <c r="D26" s="21">
        <f>SUM(D27:D31)</f>
        <v>1263627000</v>
      </c>
      <c r="E26" s="86">
        <f>D26/$D$13*100</f>
        <v>26.80795489333373</v>
      </c>
      <c r="F26" s="21">
        <f>SUM(F27:F31)</f>
        <v>1207060268.31</v>
      </c>
      <c r="G26" s="21"/>
      <c r="H26" s="21">
        <f>SUM(H27:H31)</f>
        <v>1207060268.31</v>
      </c>
      <c r="I26" s="88">
        <f>H26/$H$13*100</f>
        <v>29.68587508271697</v>
      </c>
    </row>
    <row r="27" spans="1:9" ht="12" customHeight="1">
      <c r="A27" s="2"/>
      <c r="B27" s="86"/>
      <c r="C27" s="4" t="s">
        <v>269</v>
      </c>
      <c r="D27" s="2"/>
      <c r="E27" s="86"/>
      <c r="F27" s="2"/>
      <c r="G27" s="2"/>
      <c r="H27" s="2"/>
      <c r="I27" s="88"/>
    </row>
    <row r="28" spans="1:9" ht="12" customHeight="1">
      <c r="A28" s="2"/>
      <c r="B28" s="86"/>
      <c r="C28" s="4" t="s">
        <v>270</v>
      </c>
      <c r="D28" s="2"/>
      <c r="E28" s="86"/>
      <c r="F28" s="2"/>
      <c r="G28" s="2"/>
      <c r="H28" s="2"/>
      <c r="I28" s="88"/>
    </row>
    <row r="29" spans="1:9" ht="12" customHeight="1">
      <c r="A29" s="2">
        <v>499933242.38</v>
      </c>
      <c r="B29" s="87">
        <f>(A29/$A$13)*100</f>
        <v>9.974029525390398</v>
      </c>
      <c r="C29" s="4" t="s">
        <v>271</v>
      </c>
      <c r="D29" s="2">
        <v>63401000</v>
      </c>
      <c r="E29" s="87">
        <f>D29/$D$13*100</f>
        <v>1.3450576382051442</v>
      </c>
      <c r="F29" s="2">
        <v>619328.27</v>
      </c>
      <c r="G29" s="2"/>
      <c r="H29" s="2">
        <f>F29+G29</f>
        <v>619328.27</v>
      </c>
      <c r="I29" s="85">
        <f>H29/$H$13*100</f>
        <v>0.015231469497506029</v>
      </c>
    </row>
    <row r="30" spans="1:9" ht="12" customHeight="1">
      <c r="A30" s="2"/>
      <c r="B30" s="87"/>
      <c r="C30" s="4" t="s">
        <v>272</v>
      </c>
      <c r="D30" s="2"/>
      <c r="E30" s="86"/>
      <c r="F30" s="2"/>
      <c r="G30" s="2"/>
      <c r="H30" s="2"/>
      <c r="I30" s="85"/>
    </row>
    <row r="31" spans="1:9" ht="12" customHeight="1">
      <c r="A31" s="2">
        <v>4059916491.57</v>
      </c>
      <c r="B31" s="87">
        <f>(A31/$A$13)*100</f>
        <v>80.9982684183246</v>
      </c>
      <c r="C31" s="4" t="s">
        <v>273</v>
      </c>
      <c r="D31" s="2">
        <v>1200226000</v>
      </c>
      <c r="E31" s="87">
        <f>D31/$D$13*100</f>
        <v>25.462897255128585</v>
      </c>
      <c r="F31" s="2">
        <v>1206440940.04</v>
      </c>
      <c r="G31" s="2"/>
      <c r="H31" s="2">
        <f>F31+G31</f>
        <v>1206440940.04</v>
      </c>
      <c r="I31" s="85">
        <f>H31/$H$13*100</f>
        <v>29.67064361321946</v>
      </c>
    </row>
    <row r="32" spans="1:9" ht="12" customHeight="1">
      <c r="A32" s="21"/>
      <c r="B32" s="21"/>
      <c r="C32" s="42"/>
      <c r="D32" s="21"/>
      <c r="E32" s="21"/>
      <c r="F32" s="21"/>
      <c r="G32" s="21"/>
      <c r="H32" s="21"/>
      <c r="I32" s="88"/>
    </row>
    <row r="33" spans="1:9" ht="12" customHeight="1">
      <c r="A33" s="21"/>
      <c r="B33" s="21"/>
      <c r="C33" s="42" t="s">
        <v>274</v>
      </c>
      <c r="D33" s="21"/>
      <c r="E33" s="21"/>
      <c r="F33" s="21"/>
      <c r="G33" s="21"/>
      <c r="H33" s="21"/>
      <c r="I33" s="88"/>
    </row>
    <row r="34" spans="1:9" ht="12" customHeight="1">
      <c r="A34" s="2"/>
      <c r="B34" s="2"/>
      <c r="C34" s="4" t="s">
        <v>275</v>
      </c>
      <c r="D34" s="2"/>
      <c r="E34" s="2"/>
      <c r="F34" s="2"/>
      <c r="G34" s="2"/>
      <c r="H34" s="2"/>
      <c r="I34" s="85"/>
    </row>
    <row r="35" spans="1:9" ht="12" customHeight="1">
      <c r="A35" s="2"/>
      <c r="B35" s="2"/>
      <c r="C35" s="4" t="s">
        <v>276</v>
      </c>
      <c r="D35" s="2"/>
      <c r="E35" s="2"/>
      <c r="F35" s="2"/>
      <c r="G35" s="2"/>
      <c r="H35" s="2"/>
      <c r="I35" s="85"/>
    </row>
    <row r="36" spans="1:9" ht="12" customHeight="1">
      <c r="A36" s="21"/>
      <c r="B36" s="21"/>
      <c r="C36" s="42"/>
      <c r="D36" s="21"/>
      <c r="E36" s="21"/>
      <c r="F36" s="21"/>
      <c r="G36" s="21"/>
      <c r="H36" s="21"/>
      <c r="I36" s="88"/>
    </row>
    <row r="37" spans="1:9" ht="12" customHeight="1">
      <c r="A37" s="21"/>
      <c r="B37" s="21"/>
      <c r="C37" s="42" t="s">
        <v>277</v>
      </c>
      <c r="D37" s="21"/>
      <c r="E37" s="21"/>
      <c r="F37" s="21"/>
      <c r="G37" s="21"/>
      <c r="H37" s="21"/>
      <c r="I37" s="88"/>
    </row>
    <row r="38" spans="1:9" ht="12" customHeight="1">
      <c r="A38" s="21"/>
      <c r="B38" s="21"/>
      <c r="C38" s="42" t="s">
        <v>278</v>
      </c>
      <c r="D38" s="21"/>
      <c r="E38" s="21"/>
      <c r="F38" s="21"/>
      <c r="G38" s="21"/>
      <c r="H38" s="21"/>
      <c r="I38" s="88"/>
    </row>
    <row r="39" spans="1:9" ht="12" customHeight="1">
      <c r="A39" s="2"/>
      <c r="B39" s="2"/>
      <c r="C39" s="4" t="s">
        <v>279</v>
      </c>
      <c r="D39" s="2"/>
      <c r="E39" s="2"/>
      <c r="F39" s="2"/>
      <c r="G39" s="2"/>
      <c r="H39" s="2"/>
      <c r="I39" s="85"/>
    </row>
    <row r="40" spans="1:9" ht="12" customHeight="1">
      <c r="A40" s="2"/>
      <c r="B40" s="2"/>
      <c r="C40" s="4" t="s">
        <v>280</v>
      </c>
      <c r="D40" s="2"/>
      <c r="E40" s="2"/>
      <c r="F40" s="2"/>
      <c r="G40" s="2"/>
      <c r="H40" s="2"/>
      <c r="I40" s="85"/>
    </row>
    <row r="41" spans="1:9" ht="12" customHeight="1">
      <c r="A41" s="21"/>
      <c r="B41" s="21"/>
      <c r="C41" s="42" t="s">
        <v>281</v>
      </c>
      <c r="D41" s="21"/>
      <c r="E41" s="21"/>
      <c r="F41" s="21"/>
      <c r="G41" s="21"/>
      <c r="H41" s="21"/>
      <c r="I41" s="88"/>
    </row>
    <row r="42" spans="1:9" ht="12" customHeight="1">
      <c r="A42" s="2"/>
      <c r="B42" s="2"/>
      <c r="C42" s="4" t="s">
        <v>279</v>
      </c>
      <c r="D42" s="2"/>
      <c r="E42" s="2"/>
      <c r="F42" s="2"/>
      <c r="G42" s="2"/>
      <c r="H42" s="2"/>
      <c r="I42" s="85"/>
    </row>
    <row r="43" spans="1:9" ht="12" customHeight="1">
      <c r="A43" s="2"/>
      <c r="B43" s="2"/>
      <c r="C43" s="4" t="s">
        <v>280</v>
      </c>
      <c r="D43" s="2"/>
      <c r="E43" s="2"/>
      <c r="F43" s="2"/>
      <c r="G43" s="2"/>
      <c r="H43" s="2"/>
      <c r="I43" s="85"/>
    </row>
    <row r="44" spans="1:9" ht="12" customHeight="1">
      <c r="A44" s="21"/>
      <c r="B44" s="21"/>
      <c r="C44" s="42" t="s">
        <v>282</v>
      </c>
      <c r="D44" s="21"/>
      <c r="E44" s="21"/>
      <c r="F44" s="21"/>
      <c r="G44" s="21"/>
      <c r="H44" s="21"/>
      <c r="I44" s="88"/>
    </row>
    <row r="45" spans="1:9" ht="12" customHeight="1">
      <c r="A45" s="2"/>
      <c r="B45" s="2"/>
      <c r="C45" s="4" t="s">
        <v>279</v>
      </c>
      <c r="D45" s="2"/>
      <c r="E45" s="2"/>
      <c r="F45" s="2"/>
      <c r="G45" s="2"/>
      <c r="H45" s="2"/>
      <c r="I45" s="85"/>
    </row>
    <row r="46" spans="1:9" ht="12" customHeight="1">
      <c r="A46" s="2"/>
      <c r="B46" s="2"/>
      <c r="C46" s="4" t="s">
        <v>280</v>
      </c>
      <c r="D46" s="2"/>
      <c r="E46" s="2"/>
      <c r="F46" s="2"/>
      <c r="G46" s="2"/>
      <c r="H46" s="2"/>
      <c r="I46" s="85"/>
    </row>
    <row r="47" spans="1:9" ht="12" customHeight="1">
      <c r="A47" s="21"/>
      <c r="B47" s="21"/>
      <c r="C47" s="42" t="s">
        <v>283</v>
      </c>
      <c r="D47" s="21"/>
      <c r="E47" s="21"/>
      <c r="F47" s="21"/>
      <c r="G47" s="21"/>
      <c r="H47" s="21"/>
      <c r="I47" s="21"/>
    </row>
    <row r="48" spans="1:9" ht="12" customHeight="1">
      <c r="A48" s="2"/>
      <c r="B48" s="2"/>
      <c r="C48" s="4" t="s">
        <v>279</v>
      </c>
      <c r="D48" s="2"/>
      <c r="E48" s="2"/>
      <c r="F48" s="2"/>
      <c r="G48" s="2"/>
      <c r="H48" s="2"/>
      <c r="I48" s="2"/>
    </row>
    <row r="49" spans="1:9" ht="12" customHeight="1">
      <c r="A49" s="2"/>
      <c r="B49" s="2"/>
      <c r="C49" s="4" t="s">
        <v>280</v>
      </c>
      <c r="D49" s="2"/>
      <c r="E49" s="2"/>
      <c r="F49" s="2"/>
      <c r="G49" s="2"/>
      <c r="H49" s="2"/>
      <c r="I49" s="2"/>
    </row>
    <row r="50" spans="1:9" ht="12" customHeight="1">
      <c r="A50" s="21"/>
      <c r="B50" s="21"/>
      <c r="C50" s="42" t="s">
        <v>284</v>
      </c>
      <c r="D50" s="21"/>
      <c r="E50" s="21"/>
      <c r="F50" s="21"/>
      <c r="G50" s="21"/>
      <c r="H50" s="21"/>
      <c r="I50" s="21"/>
    </row>
    <row r="51" spans="1:9" ht="12" customHeight="1">
      <c r="A51" s="2"/>
      <c r="B51" s="2"/>
      <c r="C51" s="4" t="s">
        <v>279</v>
      </c>
      <c r="D51" s="2"/>
      <c r="E51" s="2"/>
      <c r="F51" s="2"/>
      <c r="G51" s="2"/>
      <c r="H51" s="2"/>
      <c r="I51" s="2"/>
    </row>
    <row r="52" spans="1:9" ht="12" customHeight="1">
      <c r="A52" s="2"/>
      <c r="B52" s="2"/>
      <c r="C52" s="4" t="s">
        <v>280</v>
      </c>
      <c r="D52" s="2"/>
      <c r="E52" s="2"/>
      <c r="F52" s="2"/>
      <c r="G52" s="2"/>
      <c r="H52" s="2"/>
      <c r="I52" s="2"/>
    </row>
    <row r="53" spans="1:9" ht="12" customHeight="1">
      <c r="A53" s="21"/>
      <c r="B53" s="21"/>
      <c r="C53" s="42" t="s">
        <v>285</v>
      </c>
      <c r="D53" s="21"/>
      <c r="E53" s="21"/>
      <c r="F53" s="21"/>
      <c r="G53" s="21"/>
      <c r="H53" s="21"/>
      <c r="I53" s="21"/>
    </row>
    <row r="54" spans="1:9" ht="12" customHeight="1">
      <c r="A54" s="2"/>
      <c r="B54" s="2"/>
      <c r="C54" s="4" t="s">
        <v>286</v>
      </c>
      <c r="D54" s="2"/>
      <c r="E54" s="2"/>
      <c r="F54" s="2"/>
      <c r="G54" s="2"/>
      <c r="H54" s="2"/>
      <c r="I54" s="2"/>
    </row>
    <row r="55" spans="1:9" ht="12" customHeight="1">
      <c r="A55" s="2"/>
      <c r="B55" s="2"/>
      <c r="C55" s="4" t="s">
        <v>287</v>
      </c>
      <c r="D55" s="2"/>
      <c r="E55" s="2"/>
      <c r="F55" s="2"/>
      <c r="G55" s="2"/>
      <c r="H55" s="2"/>
      <c r="I55" s="2"/>
    </row>
    <row r="56" spans="1:9" ht="12" customHeight="1">
      <c r="A56" s="2"/>
      <c r="B56" s="2"/>
      <c r="C56" s="4" t="s">
        <v>288</v>
      </c>
      <c r="D56" s="2"/>
      <c r="E56" s="2"/>
      <c r="F56" s="2"/>
      <c r="G56" s="2"/>
      <c r="H56" s="2"/>
      <c r="I56" s="2"/>
    </row>
    <row r="57" spans="1:9" ht="12" customHeight="1">
      <c r="A57" s="2"/>
      <c r="B57" s="2"/>
      <c r="C57" s="4" t="s">
        <v>289</v>
      </c>
      <c r="D57" s="2"/>
      <c r="E57" s="2"/>
      <c r="F57" s="2"/>
      <c r="G57" s="2"/>
      <c r="H57" s="2"/>
      <c r="I57" s="2"/>
    </row>
    <row r="58" spans="1:9" ht="12" customHeight="1">
      <c r="A58" s="2"/>
      <c r="B58" s="2"/>
      <c r="C58" s="4" t="s">
        <v>290</v>
      </c>
      <c r="D58" s="2"/>
      <c r="E58" s="2"/>
      <c r="F58" s="2"/>
      <c r="G58" s="2"/>
      <c r="H58" s="2"/>
      <c r="I58" s="2"/>
    </row>
    <row r="59" spans="1:9" ht="12" customHeight="1">
      <c r="A59" s="21"/>
      <c r="B59" s="21"/>
      <c r="C59" s="42"/>
      <c r="D59" s="21"/>
      <c r="E59" s="21"/>
      <c r="F59" s="21"/>
      <c r="G59" s="21"/>
      <c r="H59" s="21"/>
      <c r="I59" s="21"/>
    </row>
    <row r="60" spans="1:9" ht="16.5">
      <c r="A60" s="31"/>
      <c r="B60" s="31"/>
      <c r="C60" s="30"/>
      <c r="D60" s="31"/>
      <c r="E60" s="31"/>
      <c r="F60" s="31"/>
      <c r="G60" s="31"/>
      <c r="H60" s="31"/>
      <c r="I60" s="31"/>
    </row>
    <row r="61" spans="1:9" ht="16.5">
      <c r="A61" s="2"/>
      <c r="B61" s="2"/>
      <c r="C61" s="1"/>
      <c r="D61" s="2"/>
      <c r="E61" s="2"/>
      <c r="F61" s="2"/>
      <c r="G61" s="2"/>
      <c r="H61" s="2"/>
      <c r="I61" s="2"/>
    </row>
    <row r="62" spans="1:9" ht="16.5">
      <c r="A62" s="2"/>
      <c r="B62" s="2"/>
      <c r="C62" s="1"/>
      <c r="D62" s="2"/>
      <c r="E62" s="2"/>
      <c r="F62" s="2"/>
      <c r="G62" s="2"/>
      <c r="H62" s="2"/>
      <c r="I62" s="2"/>
    </row>
    <row r="63" spans="1:9" ht="16.5">
      <c r="A63" s="2"/>
      <c r="B63" s="2"/>
      <c r="C63" s="1"/>
      <c r="D63" s="2"/>
      <c r="E63" s="2"/>
      <c r="F63" s="2"/>
      <c r="G63" s="2"/>
      <c r="H63" s="2"/>
      <c r="I63" s="2"/>
    </row>
    <row r="64" spans="1:9" ht="16.5">
      <c r="A64" s="2"/>
      <c r="B64" s="2"/>
      <c r="C64" s="1"/>
      <c r="D64" s="2"/>
      <c r="E64" s="2"/>
      <c r="F64" s="2"/>
      <c r="G64" s="2"/>
      <c r="H64" s="2"/>
      <c r="I64" s="2"/>
    </row>
    <row r="65" spans="1:9" ht="16.5">
      <c r="A65" s="2"/>
      <c r="B65" s="2"/>
      <c r="C65" s="1"/>
      <c r="D65" s="2"/>
      <c r="E65" s="2"/>
      <c r="F65" s="2"/>
      <c r="G65" s="2"/>
      <c r="H65" s="2"/>
      <c r="I65" s="2"/>
    </row>
    <row r="66" spans="1:9" ht="16.5">
      <c r="A66" s="2"/>
      <c r="B66" s="2"/>
      <c r="C66" s="1"/>
      <c r="D66" s="2"/>
      <c r="E66" s="2"/>
      <c r="F66" s="2"/>
      <c r="G66" s="2"/>
      <c r="H66" s="2"/>
      <c r="I66" s="2"/>
    </row>
    <row r="67" spans="1:9" ht="16.5">
      <c r="A67" s="2"/>
      <c r="B67" s="2"/>
      <c r="C67" s="1"/>
      <c r="D67" s="2"/>
      <c r="E67" s="2"/>
      <c r="F67" s="2"/>
      <c r="G67" s="2"/>
      <c r="H67" s="2"/>
      <c r="I67" s="2"/>
    </row>
    <row r="68" spans="1:9" ht="16.5">
      <c r="A68" s="2"/>
      <c r="B68" s="2"/>
      <c r="C68" s="1"/>
      <c r="D68" s="2"/>
      <c r="E68" s="2"/>
      <c r="F68" s="2"/>
      <c r="G68" s="2"/>
      <c r="H68" s="2"/>
      <c r="I68" s="2"/>
    </row>
    <row r="69" spans="1:9" ht="16.5">
      <c r="A69" s="2"/>
      <c r="B69" s="2"/>
      <c r="C69" s="1"/>
      <c r="D69" s="2"/>
      <c r="E69" s="2"/>
      <c r="F69" s="2"/>
      <c r="G69" s="2"/>
      <c r="H69" s="2"/>
      <c r="I69" s="2"/>
    </row>
    <row r="70" spans="1:9" ht="16.5">
      <c r="A70" s="2"/>
      <c r="B70" s="2"/>
      <c r="C70" s="1"/>
      <c r="D70" s="2"/>
      <c r="E70" s="2"/>
      <c r="F70" s="2"/>
      <c r="G70" s="2"/>
      <c r="H70" s="2"/>
      <c r="I70" s="2"/>
    </row>
    <row r="71" spans="1:9" ht="16.5">
      <c r="A71" s="2"/>
      <c r="B71" s="2"/>
      <c r="C71" s="1"/>
      <c r="D71" s="2"/>
      <c r="E71" s="2"/>
      <c r="F71" s="2"/>
      <c r="G71" s="2"/>
      <c r="H71" s="2"/>
      <c r="I71" s="2"/>
    </row>
    <row r="72" spans="1:9" ht="16.5">
      <c r="A72" s="2"/>
      <c r="B72" s="2"/>
      <c r="C72" s="1"/>
      <c r="D72" s="2"/>
      <c r="E72" s="2"/>
      <c r="F72" s="2"/>
      <c r="G72" s="2"/>
      <c r="H72" s="2"/>
      <c r="I72" s="2"/>
    </row>
    <row r="73" spans="1:9" ht="16.5">
      <c r="A73" s="2"/>
      <c r="B73" s="2"/>
      <c r="C73" s="1"/>
      <c r="D73" s="2"/>
      <c r="E73" s="2"/>
      <c r="F73" s="2"/>
      <c r="G73" s="2"/>
      <c r="H73" s="2"/>
      <c r="I73" s="2"/>
    </row>
    <row r="74" spans="1:9" ht="16.5">
      <c r="A74" s="2"/>
      <c r="B74" s="2"/>
      <c r="C74" s="1"/>
      <c r="D74" s="2"/>
      <c r="E74" s="2"/>
      <c r="F74" s="2"/>
      <c r="G74" s="2"/>
      <c r="H74" s="2"/>
      <c r="I74" s="2"/>
    </row>
    <row r="75" spans="1:9" ht="16.5">
      <c r="A75" s="2"/>
      <c r="B75" s="2"/>
      <c r="C75" s="1"/>
      <c r="D75" s="2"/>
      <c r="E75" s="2"/>
      <c r="F75" s="2"/>
      <c r="G75" s="2"/>
      <c r="H75" s="2"/>
      <c r="I75" s="2"/>
    </row>
    <row r="76" spans="1:9" ht="16.5">
      <c r="A76" s="2"/>
      <c r="B76" s="2"/>
      <c r="C76" s="1"/>
      <c r="D76" s="2"/>
      <c r="E76" s="2"/>
      <c r="F76" s="2"/>
      <c r="G76" s="2"/>
      <c r="H76" s="2"/>
      <c r="I76" s="2"/>
    </row>
    <row r="77" spans="1:9" ht="16.5">
      <c r="A77" s="2"/>
      <c r="B77" s="2"/>
      <c r="C77" s="1"/>
      <c r="D77" s="2"/>
      <c r="E77" s="2"/>
      <c r="F77" s="2"/>
      <c r="G77" s="2"/>
      <c r="H77" s="2"/>
      <c r="I77" s="2"/>
    </row>
    <row r="78" spans="1:9" ht="16.5">
      <c r="A78" s="2"/>
      <c r="B78" s="2"/>
      <c r="C78" s="1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92" spans="1:9" ht="16.5">
      <c r="A92" s="2"/>
      <c r="B92" s="2"/>
      <c r="C92" s="1"/>
      <c r="D92" s="2"/>
      <c r="E92" s="2"/>
      <c r="F92" s="2"/>
      <c r="G92" s="2"/>
      <c r="H92" s="2"/>
      <c r="I92" s="2"/>
    </row>
    <row r="93" spans="1:9" ht="16.5">
      <c r="A93" s="2"/>
      <c r="B93" s="2"/>
      <c r="C93" s="1"/>
      <c r="D93" s="2"/>
      <c r="E93" s="2"/>
      <c r="F93" s="2"/>
      <c r="G93" s="2"/>
      <c r="H93" s="2"/>
      <c r="I93" s="2"/>
    </row>
    <row r="94" spans="1:9" ht="16.5">
      <c r="A94" s="2"/>
      <c r="B94" s="2"/>
      <c r="C94" s="1"/>
      <c r="D94" s="2"/>
      <c r="E94" s="2"/>
      <c r="F94" s="2"/>
      <c r="G94" s="2"/>
      <c r="H94" s="2"/>
      <c r="I94" s="2"/>
    </row>
    <row r="95" spans="1:9" ht="16.5">
      <c r="A95" s="2"/>
      <c r="B95" s="2"/>
      <c r="C95" s="1"/>
      <c r="D95" s="2"/>
      <c r="E95" s="2"/>
      <c r="F95" s="2"/>
      <c r="G95" s="2"/>
      <c r="H95" s="2"/>
      <c r="I95" s="2"/>
    </row>
    <row r="96" spans="1:9" ht="16.5">
      <c r="A96" s="2"/>
      <c r="B96" s="2"/>
      <c r="C96" s="1"/>
      <c r="D96" s="2"/>
      <c r="E96" s="2"/>
      <c r="F96" s="2"/>
      <c r="G96" s="2"/>
      <c r="H96" s="2"/>
      <c r="I96" s="2"/>
    </row>
    <row r="97" spans="1:9" ht="16.5">
      <c r="A97" s="2"/>
      <c r="B97" s="2"/>
      <c r="C97" s="1"/>
      <c r="D97" s="2"/>
      <c r="E97" s="2"/>
      <c r="F97" s="2"/>
      <c r="G97" s="2"/>
      <c r="H97" s="2"/>
      <c r="I97" s="2"/>
    </row>
    <row r="98" spans="1:9" ht="16.5">
      <c r="A98" s="2"/>
      <c r="B98" s="2"/>
      <c r="C98" s="1"/>
      <c r="D98" s="2"/>
      <c r="E98" s="2"/>
      <c r="F98" s="2"/>
      <c r="G98" s="2"/>
      <c r="H98" s="2"/>
      <c r="I98" s="2"/>
    </row>
    <row r="99" spans="1:9" ht="16.5">
      <c r="A99" s="2"/>
      <c r="B99" s="2"/>
      <c r="C99" s="1"/>
      <c r="D99" s="2"/>
      <c r="E99" s="2"/>
      <c r="F99" s="2"/>
      <c r="G99" s="2"/>
      <c r="H99" s="2"/>
      <c r="I99" s="2"/>
    </row>
    <row r="100" spans="1:9" ht="16.5">
      <c r="A100" s="2"/>
      <c r="B100" s="2"/>
      <c r="C100" s="1"/>
      <c r="D100" s="2"/>
      <c r="E100" s="2"/>
      <c r="F100" s="2"/>
      <c r="G100" s="2"/>
      <c r="H100" s="2"/>
      <c r="I100" s="2"/>
    </row>
    <row r="101" spans="1:9" ht="16.5">
      <c r="A101" s="2"/>
      <c r="B101" s="2"/>
      <c r="C101" s="1"/>
      <c r="D101" s="2"/>
      <c r="E101" s="2"/>
      <c r="F101" s="2"/>
      <c r="G101" s="2"/>
      <c r="H101" s="2"/>
      <c r="I101" s="2"/>
    </row>
    <row r="102" spans="1:9" ht="16.5">
      <c r="A102" s="2"/>
      <c r="B102" s="2"/>
      <c r="C102" s="1"/>
      <c r="D102" s="2"/>
      <c r="E102" s="2"/>
      <c r="F102" s="2"/>
      <c r="G102" s="2"/>
      <c r="H102" s="2"/>
      <c r="I102" s="2"/>
    </row>
    <row r="103" spans="1:9" ht="16.5">
      <c r="A103" s="2"/>
      <c r="B103" s="2"/>
      <c r="C103" s="1"/>
      <c r="D103" s="2"/>
      <c r="E103" s="2"/>
      <c r="F103" s="2"/>
      <c r="G103" s="2"/>
      <c r="H103" s="2"/>
      <c r="I103" s="2"/>
    </row>
    <row r="104" spans="1:9" ht="16.5">
      <c r="A104" s="2"/>
      <c r="B104" s="2"/>
      <c r="C104" s="1"/>
      <c r="D104" s="2"/>
      <c r="E104" s="2"/>
      <c r="F104" s="2"/>
      <c r="G104" s="2"/>
      <c r="H104" s="2"/>
      <c r="I104" s="2"/>
    </row>
    <row r="105" spans="1:9" ht="16.5">
      <c r="A105" s="2"/>
      <c r="B105" s="2"/>
      <c r="C105" s="1"/>
      <c r="D105" s="2"/>
      <c r="E105" s="2"/>
      <c r="F105" s="2"/>
      <c r="G105" s="2"/>
      <c r="H105" s="2"/>
      <c r="I105" s="2"/>
    </row>
    <row r="106" spans="1:9" ht="16.5">
      <c r="A106" s="2"/>
      <c r="B106" s="2"/>
      <c r="C106" s="1"/>
      <c r="D106" s="2"/>
      <c r="E106" s="2"/>
      <c r="F106" s="2"/>
      <c r="G106" s="2"/>
      <c r="H106" s="2"/>
      <c r="I106" s="2"/>
    </row>
    <row r="107" spans="1:9" ht="16.5">
      <c r="A107" s="2"/>
      <c r="B107" s="2"/>
      <c r="C107" s="1"/>
      <c r="D107" s="2"/>
      <c r="E107" s="2"/>
      <c r="F107" s="2"/>
      <c r="G107" s="2"/>
      <c r="H107" s="2"/>
      <c r="I107" s="2"/>
    </row>
    <row r="108" spans="1:9" ht="16.5">
      <c r="A108" s="2"/>
      <c r="B108" s="2"/>
      <c r="C108" s="1"/>
      <c r="D108" s="2"/>
      <c r="E108" s="2"/>
      <c r="F108" s="2"/>
      <c r="G108" s="2"/>
      <c r="H108" s="2"/>
      <c r="I108" s="2"/>
    </row>
    <row r="109" spans="1:9" ht="16.5">
      <c r="A109" s="2"/>
      <c r="B109" s="2"/>
      <c r="C109" s="1"/>
      <c r="D109" s="2"/>
      <c r="E109" s="2"/>
      <c r="F109" s="2"/>
      <c r="G109" s="2"/>
      <c r="H109" s="2"/>
      <c r="I109" s="2"/>
    </row>
    <row r="110" spans="1:9" ht="16.5">
      <c r="A110" s="2"/>
      <c r="B110" s="2"/>
      <c r="C110" s="1"/>
      <c r="D110" s="2"/>
      <c r="E110" s="2"/>
      <c r="F110" s="2"/>
      <c r="G110" s="2"/>
      <c r="H110" s="2"/>
      <c r="I110" s="2"/>
    </row>
    <row r="111" spans="1:9" ht="16.5">
      <c r="A111" s="2"/>
      <c r="B111" s="2"/>
      <c r="C111" s="1"/>
      <c r="D111" s="2"/>
      <c r="E111" s="2"/>
      <c r="F111" s="2"/>
      <c r="G111" s="2"/>
      <c r="H111" s="2"/>
      <c r="I111" s="2"/>
    </row>
    <row r="112" spans="1:9" ht="16.5">
      <c r="A112" s="2"/>
      <c r="B112" s="2"/>
      <c r="C112" s="1"/>
      <c r="D112" s="2"/>
      <c r="E112" s="2"/>
      <c r="F112" s="2"/>
      <c r="G112" s="2"/>
      <c r="H112" s="2"/>
      <c r="I112" s="2"/>
    </row>
    <row r="113" spans="1:9" ht="16.5">
      <c r="A113" s="2"/>
      <c r="B113" s="2"/>
      <c r="C113" s="1"/>
      <c r="D113" s="2"/>
      <c r="E113" s="2"/>
      <c r="F113" s="2"/>
      <c r="G113" s="2"/>
      <c r="H113" s="2"/>
      <c r="I113" s="2"/>
    </row>
    <row r="114" spans="1:9" ht="16.5">
      <c r="A114" s="2"/>
      <c r="B114" s="2"/>
      <c r="C114" s="1"/>
      <c r="D114" s="2"/>
      <c r="E114" s="2"/>
      <c r="F114" s="2"/>
      <c r="G114" s="2"/>
      <c r="H114" s="2"/>
      <c r="I114" s="2"/>
    </row>
    <row r="115" spans="1:9" ht="16.5">
      <c r="A115" s="2"/>
      <c r="B115" s="2"/>
      <c r="C115" s="1"/>
      <c r="D115" s="2"/>
      <c r="E115" s="2"/>
      <c r="F115" s="2"/>
      <c r="G115" s="2"/>
      <c r="H115" s="2"/>
      <c r="I115" s="2"/>
    </row>
    <row r="116" spans="1:9" ht="16.5">
      <c r="A116" s="2"/>
      <c r="B116" s="2"/>
      <c r="C116" s="1"/>
      <c r="D116" s="2"/>
      <c r="E116" s="2"/>
      <c r="F116" s="2"/>
      <c r="G116" s="2"/>
      <c r="H116" s="2"/>
      <c r="I116" s="2"/>
    </row>
    <row r="117" spans="1:9" ht="16.5">
      <c r="A117" s="2"/>
      <c r="B117" s="2"/>
      <c r="C117" s="1"/>
      <c r="D117" s="2"/>
      <c r="E117" s="2"/>
      <c r="F117" s="2"/>
      <c r="G117" s="2"/>
      <c r="H117" s="2"/>
      <c r="I117" s="2"/>
    </row>
    <row r="118" spans="1:9" ht="16.5">
      <c r="A118" s="2"/>
      <c r="B118" s="2"/>
      <c r="C118" s="1"/>
      <c r="D118" s="2"/>
      <c r="E118" s="2"/>
      <c r="F118" s="2"/>
      <c r="G118" s="2"/>
      <c r="H118" s="2"/>
      <c r="I118" s="2"/>
    </row>
    <row r="119" spans="1:9" ht="16.5">
      <c r="A119" s="2"/>
      <c r="B119" s="2"/>
      <c r="C119" s="1"/>
      <c r="D119" s="2"/>
      <c r="E119" s="2"/>
      <c r="F119" s="2"/>
      <c r="G119" s="2"/>
      <c r="H119" s="2"/>
      <c r="I119" s="2"/>
    </row>
    <row r="120" spans="1:9" ht="16.5">
      <c r="A120" s="2"/>
      <c r="B120" s="2"/>
      <c r="C120" s="1"/>
      <c r="D120" s="2"/>
      <c r="E120" s="2"/>
      <c r="F120" s="2"/>
      <c r="G120" s="2"/>
      <c r="H120" s="2"/>
      <c r="I120" s="2"/>
    </row>
    <row r="121" spans="1:9" ht="16.5">
      <c r="A121" s="2"/>
      <c r="B121" s="2"/>
      <c r="C121" s="1"/>
      <c r="D121" s="2"/>
      <c r="E121" s="2"/>
      <c r="F121" s="2"/>
      <c r="G121" s="2"/>
      <c r="H121" s="2"/>
      <c r="I121" s="2"/>
    </row>
    <row r="122" spans="1:9" ht="16.5">
      <c r="A122" s="2"/>
      <c r="B122" s="2"/>
      <c r="C122" s="1"/>
      <c r="D122" s="2"/>
      <c r="E122" s="2"/>
      <c r="F122" s="2"/>
      <c r="G122" s="2"/>
      <c r="H122" s="2"/>
      <c r="I122" s="2"/>
    </row>
    <row r="123" spans="1:9" ht="16.5">
      <c r="A123" s="2"/>
      <c r="B123" s="2"/>
      <c r="C123" s="1"/>
      <c r="D123" s="2"/>
      <c r="E123" s="2"/>
      <c r="F123" s="2"/>
      <c r="G123" s="2"/>
      <c r="H123" s="2"/>
      <c r="I123" s="2"/>
    </row>
    <row r="124" spans="1:9" ht="16.5">
      <c r="A124" s="2"/>
      <c r="B124" s="2"/>
      <c r="C124" s="1"/>
      <c r="D124" s="2"/>
      <c r="E124" s="2"/>
      <c r="F124" s="2"/>
      <c r="G124" s="2"/>
      <c r="H124" s="2"/>
      <c r="I124" s="2"/>
    </row>
    <row r="125" spans="1:9" ht="16.5">
      <c r="A125" s="2"/>
      <c r="B125" s="2"/>
      <c r="C125" s="1"/>
      <c r="D125" s="2"/>
      <c r="E125" s="2"/>
      <c r="F125" s="2"/>
      <c r="G125" s="2"/>
      <c r="H125" s="2"/>
      <c r="I125" s="2"/>
    </row>
    <row r="126" spans="1:9" ht="16.5">
      <c r="A126" s="2"/>
      <c r="B126" s="2"/>
      <c r="C126" s="1"/>
      <c r="D126" s="2"/>
      <c r="E126" s="2"/>
      <c r="F126" s="2"/>
      <c r="G126" s="2"/>
      <c r="H126" s="2"/>
      <c r="I126" s="2"/>
    </row>
    <row r="127" spans="1:9" ht="16.5">
      <c r="A127" s="2"/>
      <c r="B127" s="2"/>
      <c r="C127" s="1"/>
      <c r="D127" s="2"/>
      <c r="E127" s="2"/>
      <c r="F127" s="2"/>
      <c r="G127" s="2"/>
      <c r="H127" s="2"/>
      <c r="I127" s="2"/>
    </row>
    <row r="128" spans="1:9" ht="16.5">
      <c r="A128" s="2"/>
      <c r="B128" s="2"/>
      <c r="C128" s="1"/>
      <c r="D128" s="2"/>
      <c r="E128" s="2"/>
      <c r="F128" s="2"/>
      <c r="G128" s="2"/>
      <c r="H128" s="2"/>
      <c r="I128" s="2"/>
    </row>
    <row r="129" spans="1:9" ht="16.5">
      <c r="A129" s="2"/>
      <c r="B129" s="2"/>
      <c r="C129" s="1"/>
      <c r="D129" s="2"/>
      <c r="E129" s="2"/>
      <c r="F129" s="2"/>
      <c r="G129" s="2"/>
      <c r="H129" s="2"/>
      <c r="I129" s="2"/>
    </row>
    <row r="130" spans="1:9" ht="16.5">
      <c r="A130" s="2"/>
      <c r="B130" s="2"/>
      <c r="C130" s="1"/>
      <c r="D130" s="2"/>
      <c r="E130" s="2"/>
      <c r="F130" s="2"/>
      <c r="G130" s="2"/>
      <c r="H130" s="2"/>
      <c r="I130" s="2"/>
    </row>
    <row r="131" spans="1:9" ht="16.5">
      <c r="A131" s="2"/>
      <c r="B131" s="2"/>
      <c r="C131" s="1"/>
      <c r="D131" s="2"/>
      <c r="E131" s="2"/>
      <c r="F131" s="2"/>
      <c r="G131" s="2"/>
      <c r="H131" s="2"/>
      <c r="I131" s="2"/>
    </row>
    <row r="132" spans="1:9" ht="16.5">
      <c r="A132" s="2"/>
      <c r="B132" s="2"/>
      <c r="C132" s="1"/>
      <c r="D132" s="2"/>
      <c r="E132" s="2"/>
      <c r="F132" s="2"/>
      <c r="G132" s="2"/>
      <c r="H132" s="2"/>
      <c r="I132" s="2"/>
    </row>
    <row r="133" spans="1:9" ht="16.5">
      <c r="A133" s="2"/>
      <c r="B133" s="2"/>
      <c r="C133" s="1"/>
      <c r="D133" s="2"/>
      <c r="E133" s="2"/>
      <c r="F133" s="2"/>
      <c r="G133" s="2"/>
      <c r="H133" s="2"/>
      <c r="I133" s="2"/>
    </row>
    <row r="134" spans="1:9" ht="16.5">
      <c r="A134" s="2"/>
      <c r="B134" s="2"/>
      <c r="C134" s="1"/>
      <c r="D134" s="2"/>
      <c r="E134" s="2"/>
      <c r="F134" s="2"/>
      <c r="G134" s="2"/>
      <c r="H134" s="2"/>
      <c r="I134" s="2"/>
    </row>
    <row r="135" spans="1:9" ht="16.5">
      <c r="A135" s="2"/>
      <c r="B135" s="2"/>
      <c r="C135" s="1"/>
      <c r="D135" s="2"/>
      <c r="E135" s="2"/>
      <c r="F135" s="2"/>
      <c r="G135" s="2"/>
      <c r="H135" s="2"/>
      <c r="I135" s="2"/>
    </row>
    <row r="136" spans="1:9" ht="16.5">
      <c r="A136" s="2"/>
      <c r="B136" s="2"/>
      <c r="C136" s="1"/>
      <c r="D136" s="2"/>
      <c r="E136" s="2"/>
      <c r="F136" s="2"/>
      <c r="G136" s="2"/>
      <c r="H136" s="2"/>
      <c r="I136" s="2"/>
    </row>
    <row r="137" spans="1:9" ht="16.5">
      <c r="A137" s="2"/>
      <c r="B137" s="2"/>
      <c r="C137" s="1"/>
      <c r="D137" s="2"/>
      <c r="E137" s="2"/>
      <c r="F137" s="2"/>
      <c r="G137" s="2"/>
      <c r="H137" s="2"/>
      <c r="I137" s="2"/>
    </row>
    <row r="138" spans="1:9" ht="16.5">
      <c r="A138" s="2"/>
      <c r="B138" s="2"/>
      <c r="C138" s="1"/>
      <c r="D138" s="2"/>
      <c r="E138" s="2"/>
      <c r="F138" s="2"/>
      <c r="G138" s="2"/>
      <c r="H138" s="2"/>
      <c r="I138" s="2"/>
    </row>
    <row r="139" spans="1:9" ht="16.5">
      <c r="A139" s="2"/>
      <c r="B139" s="2"/>
      <c r="C139" s="1"/>
      <c r="D139" s="2"/>
      <c r="E139" s="2"/>
      <c r="F139" s="2"/>
      <c r="G139" s="2"/>
      <c r="H139" s="2"/>
      <c r="I139" s="2"/>
    </row>
    <row r="140" spans="1:9" ht="16.5">
      <c r="A140" s="2"/>
      <c r="B140" s="2"/>
      <c r="C140" s="1"/>
      <c r="D140" s="2"/>
      <c r="E140" s="2"/>
      <c r="F140" s="2"/>
      <c r="G140" s="2"/>
      <c r="H140" s="2"/>
      <c r="I140" s="2"/>
    </row>
    <row r="141" spans="1:9" ht="16.5">
      <c r="A141" s="2"/>
      <c r="B141" s="2"/>
      <c r="C141" s="1"/>
      <c r="D141" s="2"/>
      <c r="E141" s="2"/>
      <c r="F141" s="2"/>
      <c r="G141" s="2"/>
      <c r="H141" s="2"/>
      <c r="I141" s="2"/>
    </row>
    <row r="142" spans="1:9" ht="16.5">
      <c r="A142" s="2"/>
      <c r="B142" s="2"/>
      <c r="C142" s="1"/>
      <c r="D142" s="2"/>
      <c r="E142" s="2"/>
      <c r="F142" s="2"/>
      <c r="G142" s="2"/>
      <c r="H142" s="2"/>
      <c r="I142" s="2"/>
    </row>
    <row r="143" spans="1:9" ht="16.5">
      <c r="A143" s="2"/>
      <c r="B143" s="2"/>
      <c r="C143" s="1"/>
      <c r="D143" s="2"/>
      <c r="E143" s="2"/>
      <c r="F143" s="2"/>
      <c r="G143" s="2"/>
      <c r="H143" s="2"/>
      <c r="I143" s="2"/>
    </row>
    <row r="144" spans="1:9" ht="16.5">
      <c r="A144" s="2"/>
      <c r="B144" s="2"/>
      <c r="C144" s="1"/>
      <c r="D144" s="2"/>
      <c r="E144" s="2"/>
      <c r="F144" s="2"/>
      <c r="G144" s="2"/>
      <c r="H144" s="2"/>
      <c r="I144" s="2"/>
    </row>
    <row r="145" spans="1:9" ht="16.5">
      <c r="A145" s="2"/>
      <c r="B145" s="2"/>
      <c r="C145" s="1"/>
      <c r="D145" s="2"/>
      <c r="E145" s="2"/>
      <c r="F145" s="2"/>
      <c r="G145" s="2"/>
      <c r="H145" s="2"/>
      <c r="I145" s="2"/>
    </row>
    <row r="146" spans="1:9" ht="16.5">
      <c r="A146" s="2"/>
      <c r="B146" s="2"/>
      <c r="C146" s="1"/>
      <c r="D146" s="2"/>
      <c r="E146" s="2"/>
      <c r="F146" s="2"/>
      <c r="G146" s="2"/>
      <c r="H146" s="2"/>
      <c r="I146" s="2"/>
    </row>
    <row r="147" spans="1:9" ht="16.5">
      <c r="A147" s="2"/>
      <c r="B147" s="2"/>
      <c r="C147" s="1"/>
      <c r="D147" s="2"/>
      <c r="E147" s="2"/>
      <c r="F147" s="2"/>
      <c r="G147" s="2"/>
      <c r="H147" s="2"/>
      <c r="I147" s="2"/>
    </row>
    <row r="148" spans="1:9" ht="16.5">
      <c r="A148" s="2"/>
      <c r="B148" s="2"/>
      <c r="C148" s="1"/>
      <c r="D148" s="2"/>
      <c r="E148" s="2"/>
      <c r="F148" s="2"/>
      <c r="G148" s="2"/>
      <c r="H148" s="2"/>
      <c r="I148" s="2"/>
    </row>
    <row r="149" spans="1:9" ht="16.5">
      <c r="A149" s="2"/>
      <c r="B149" s="2"/>
      <c r="C149" s="1"/>
      <c r="D149" s="2"/>
      <c r="E149" s="2"/>
      <c r="F149" s="2"/>
      <c r="G149" s="2"/>
      <c r="H149" s="2"/>
      <c r="I149" s="2"/>
    </row>
    <row r="150" spans="1:9" ht="16.5">
      <c r="A150" s="2"/>
      <c r="B150" s="2"/>
      <c r="C150" s="1"/>
      <c r="D150" s="2"/>
      <c r="E150" s="2"/>
      <c r="F150" s="2"/>
      <c r="G150" s="2"/>
      <c r="H150" s="2"/>
      <c r="I150" s="2"/>
    </row>
    <row r="151" spans="1:9" ht="16.5">
      <c r="A151" s="2"/>
      <c r="B151" s="2"/>
      <c r="C151" s="1"/>
      <c r="D151" s="2"/>
      <c r="E151" s="2"/>
      <c r="F151" s="2"/>
      <c r="G151" s="2"/>
      <c r="H151" s="2"/>
      <c r="I151" s="2"/>
    </row>
    <row r="152" spans="1:9" ht="16.5">
      <c r="A152" s="2"/>
      <c r="B152" s="2"/>
      <c r="C152" s="1"/>
      <c r="D152" s="2"/>
      <c r="E152" s="2"/>
      <c r="F152" s="2"/>
      <c r="G152" s="2"/>
      <c r="H152" s="2"/>
      <c r="I152" s="2"/>
    </row>
    <row r="153" spans="1:9" ht="16.5">
      <c r="A153" s="2"/>
      <c r="B153" s="2"/>
      <c r="C153" s="1"/>
      <c r="D153" s="2"/>
      <c r="E153" s="2"/>
      <c r="F153" s="2"/>
      <c r="G153" s="2"/>
      <c r="H153" s="2"/>
      <c r="I153" s="2"/>
    </row>
    <row r="154" spans="1:9" ht="16.5">
      <c r="A154" s="2"/>
      <c r="B154" s="2"/>
      <c r="C154" s="1"/>
      <c r="D154" s="2"/>
      <c r="E154" s="2"/>
      <c r="F154" s="2"/>
      <c r="G154" s="2"/>
      <c r="H154" s="2"/>
      <c r="I154" s="2"/>
    </row>
    <row r="155" spans="1:9" ht="16.5">
      <c r="A155" s="2"/>
      <c r="B155" s="2"/>
      <c r="C155" s="1"/>
      <c r="D155" s="2"/>
      <c r="E155" s="2"/>
      <c r="F155" s="2"/>
      <c r="G155" s="2"/>
      <c r="H155" s="2"/>
      <c r="I155" s="2"/>
    </row>
    <row r="156" spans="1:9" ht="16.5">
      <c r="A156" s="2"/>
      <c r="B156" s="2"/>
      <c r="C156" s="1"/>
      <c r="D156" s="2"/>
      <c r="E156" s="2"/>
      <c r="F156" s="2"/>
      <c r="G156" s="2"/>
      <c r="H156" s="2"/>
      <c r="I156" s="2"/>
    </row>
    <row r="157" spans="1:9" ht="16.5">
      <c r="A157" s="2"/>
      <c r="B157" s="2"/>
      <c r="C157" s="1"/>
      <c r="D157" s="2"/>
      <c r="E157" s="2"/>
      <c r="F157" s="2"/>
      <c r="G157" s="2"/>
      <c r="H157" s="2"/>
      <c r="I157" s="2"/>
    </row>
    <row r="158" spans="1:9" ht="16.5">
      <c r="A158" s="2"/>
      <c r="B158" s="2"/>
      <c r="C158" s="1"/>
      <c r="D158" s="2"/>
      <c r="E158" s="2"/>
      <c r="F158" s="2"/>
      <c r="G158" s="2"/>
      <c r="H158" s="2"/>
      <c r="I158" s="2"/>
    </row>
    <row r="159" spans="1:9" ht="16.5">
      <c r="A159" s="2"/>
      <c r="B159" s="2"/>
      <c r="C159" s="1"/>
      <c r="D159" s="2"/>
      <c r="E159" s="2"/>
      <c r="F159" s="2"/>
      <c r="G159" s="2"/>
      <c r="H159" s="2"/>
      <c r="I159" s="2"/>
    </row>
    <row r="160" spans="1:9" ht="16.5">
      <c r="A160" s="2"/>
      <c r="B160" s="2"/>
      <c r="C160" s="1"/>
      <c r="D160" s="2"/>
      <c r="E160" s="2"/>
      <c r="F160" s="2"/>
      <c r="G160" s="2"/>
      <c r="H160" s="2"/>
      <c r="I160" s="2"/>
    </row>
    <row r="161" spans="1:9" ht="16.5">
      <c r="A161" s="2"/>
      <c r="B161" s="2"/>
      <c r="C161" s="1"/>
      <c r="D161" s="2"/>
      <c r="E161" s="2"/>
      <c r="F161" s="2"/>
      <c r="G161" s="2"/>
      <c r="H161" s="2"/>
      <c r="I161" s="2"/>
    </row>
    <row r="162" spans="1:9" ht="16.5">
      <c r="A162" s="2"/>
      <c r="B162" s="2"/>
      <c r="C162" s="1"/>
      <c r="D162" s="2"/>
      <c r="E162" s="2"/>
      <c r="F162" s="2"/>
      <c r="G162" s="2"/>
      <c r="H162" s="2"/>
      <c r="I162" s="2"/>
    </row>
    <row r="163" spans="1:9" ht="16.5">
      <c r="A163" s="2"/>
      <c r="B163" s="2"/>
      <c r="C163" s="1"/>
      <c r="D163" s="2"/>
      <c r="E163" s="2"/>
      <c r="F163" s="2"/>
      <c r="G163" s="2"/>
      <c r="H163" s="2"/>
      <c r="I163" s="2"/>
    </row>
    <row r="164" spans="1:9" ht="16.5">
      <c r="A164" s="2"/>
      <c r="B164" s="2"/>
      <c r="C164" s="1"/>
      <c r="D164" s="2"/>
      <c r="E164" s="2"/>
      <c r="F164" s="2"/>
      <c r="G164" s="2"/>
      <c r="H164" s="2"/>
      <c r="I164" s="2"/>
    </row>
    <row r="165" spans="1:9" ht="16.5">
      <c r="A165" s="2"/>
      <c r="B165" s="2"/>
      <c r="C165" s="1"/>
      <c r="D165" s="2"/>
      <c r="E165" s="2"/>
      <c r="F165" s="2"/>
      <c r="G165" s="2"/>
      <c r="H165" s="2"/>
      <c r="I165" s="2"/>
    </row>
    <row r="166" spans="1:9" ht="16.5">
      <c r="A166" s="2"/>
      <c r="B166" s="2"/>
      <c r="C166" s="1"/>
      <c r="D166" s="2"/>
      <c r="E166" s="2"/>
      <c r="F166" s="2"/>
      <c r="G166" s="2"/>
      <c r="H166" s="2"/>
      <c r="I166" s="2"/>
    </row>
    <row r="167" spans="1:9" ht="16.5">
      <c r="A167" s="2"/>
      <c r="B167" s="2"/>
      <c r="C167" s="1"/>
      <c r="D167" s="2"/>
      <c r="E167" s="2"/>
      <c r="F167" s="2"/>
      <c r="G167" s="2"/>
      <c r="H167" s="2"/>
      <c r="I167" s="2"/>
    </row>
    <row r="168" spans="1:9" ht="16.5">
      <c r="A168" s="2"/>
      <c r="B168" s="2"/>
      <c r="C168" s="1"/>
      <c r="D168" s="2"/>
      <c r="E168" s="2"/>
      <c r="F168" s="2"/>
      <c r="G168" s="2"/>
      <c r="H168" s="2"/>
      <c r="I168" s="2"/>
    </row>
    <row r="169" spans="1:9" ht="16.5">
      <c r="A169" s="2"/>
      <c r="B169" s="2"/>
      <c r="C169" s="1"/>
      <c r="D169" s="2"/>
      <c r="E169" s="2"/>
      <c r="F169" s="2"/>
      <c r="G169" s="2"/>
      <c r="H169" s="2"/>
      <c r="I169" s="2"/>
    </row>
    <row r="170" spans="1:9" ht="16.5">
      <c r="A170" s="2"/>
      <c r="B170" s="2"/>
      <c r="C170" s="1"/>
      <c r="D170" s="2"/>
      <c r="E170" s="2"/>
      <c r="F170" s="2"/>
      <c r="G170" s="2"/>
      <c r="H170" s="2"/>
      <c r="I170" s="2"/>
    </row>
    <row r="171" spans="1:9" ht="16.5">
      <c r="A171" s="2"/>
      <c r="B171" s="2"/>
      <c r="C171" s="1"/>
      <c r="D171" s="2"/>
      <c r="E171" s="2"/>
      <c r="F171" s="2"/>
      <c r="G171" s="2"/>
      <c r="H171" s="2"/>
      <c r="I171" s="2"/>
    </row>
    <row r="172" spans="1:9" ht="16.5">
      <c r="A172" s="2"/>
      <c r="B172" s="2"/>
      <c r="C172" s="1"/>
      <c r="D172" s="2"/>
      <c r="E172" s="2"/>
      <c r="F172" s="2"/>
      <c r="G172" s="2"/>
      <c r="H172" s="2"/>
      <c r="I172" s="2"/>
    </row>
    <row r="173" spans="1:9" ht="16.5">
      <c r="A173" s="2"/>
      <c r="B173" s="2"/>
      <c r="C173" s="1"/>
      <c r="D173" s="2"/>
      <c r="E173" s="2"/>
      <c r="F173" s="2"/>
      <c r="G173" s="2"/>
      <c r="H173" s="2"/>
      <c r="I173" s="2"/>
    </row>
    <row r="174" spans="1:9" ht="16.5">
      <c r="A174" s="2"/>
      <c r="B174" s="2"/>
      <c r="C174" s="1"/>
      <c r="D174" s="2"/>
      <c r="E174" s="2"/>
      <c r="F174" s="2"/>
      <c r="G174" s="2"/>
      <c r="H174" s="2"/>
      <c r="I174" s="2"/>
    </row>
    <row r="175" spans="1:9" ht="16.5">
      <c r="A175" s="2"/>
      <c r="B175" s="2"/>
      <c r="C175" s="1"/>
      <c r="D175" s="2"/>
      <c r="E175" s="2"/>
      <c r="F175" s="2"/>
      <c r="G175" s="2"/>
      <c r="H175" s="2"/>
      <c r="I175" s="2"/>
    </row>
    <row r="176" spans="1:9" ht="16.5">
      <c r="A176" s="2"/>
      <c r="B176" s="2"/>
      <c r="C176" s="1"/>
      <c r="D176" s="2"/>
      <c r="E176" s="2"/>
      <c r="F176" s="2"/>
      <c r="G176" s="2"/>
      <c r="H176" s="2"/>
      <c r="I176" s="2"/>
    </row>
    <row r="177" spans="1:9" ht="16.5">
      <c r="A177" s="2"/>
      <c r="B177" s="2"/>
      <c r="C177" s="1"/>
      <c r="D177" s="2"/>
      <c r="E177" s="2"/>
      <c r="F177" s="2"/>
      <c r="G177" s="2"/>
      <c r="H177" s="2"/>
      <c r="I177" s="2"/>
    </row>
    <row r="178" spans="1:9" ht="16.5">
      <c r="A178" s="2"/>
      <c r="B178" s="2"/>
      <c r="C178" s="1"/>
      <c r="D178" s="2"/>
      <c r="E178" s="2"/>
      <c r="F178" s="2"/>
      <c r="G178" s="2"/>
      <c r="H178" s="2"/>
      <c r="I178" s="2"/>
    </row>
    <row r="179" spans="1:9" ht="16.5">
      <c r="A179" s="2"/>
      <c r="B179" s="2"/>
      <c r="C179" s="1"/>
      <c r="D179" s="2"/>
      <c r="E179" s="2"/>
      <c r="F179" s="2"/>
      <c r="G179" s="2"/>
      <c r="H179" s="2"/>
      <c r="I179" s="2"/>
    </row>
    <row r="180" spans="1:9" ht="16.5">
      <c r="A180" s="2"/>
      <c r="B180" s="2"/>
      <c r="C180" s="1"/>
      <c r="D180" s="2"/>
      <c r="E180" s="2"/>
      <c r="F180" s="2"/>
      <c r="G180" s="2"/>
      <c r="H180" s="2"/>
      <c r="I180" s="2"/>
    </row>
    <row r="181" spans="1:9" ht="16.5">
      <c r="A181" s="2"/>
      <c r="B181" s="2"/>
      <c r="C181" s="1"/>
      <c r="D181" s="2"/>
      <c r="E181" s="2"/>
      <c r="F181" s="2"/>
      <c r="G181" s="2"/>
      <c r="H181" s="2"/>
      <c r="I181" s="2"/>
    </row>
    <row r="182" spans="1:9" ht="16.5">
      <c r="A182" s="2"/>
      <c r="B182" s="2"/>
      <c r="C182" s="1"/>
      <c r="D182" s="2"/>
      <c r="E182" s="2"/>
      <c r="F182" s="2"/>
      <c r="G182" s="2"/>
      <c r="H182" s="2"/>
      <c r="I182" s="2"/>
    </row>
    <row r="183" spans="1:9" ht="16.5">
      <c r="A183" s="2"/>
      <c r="B183" s="2"/>
      <c r="C183" s="1"/>
      <c r="D183" s="2"/>
      <c r="E183" s="2"/>
      <c r="F183" s="2"/>
      <c r="G183" s="2"/>
      <c r="H183" s="2"/>
      <c r="I183" s="2"/>
    </row>
    <row r="184" spans="1:9" ht="16.5">
      <c r="A184" s="2"/>
      <c r="B184" s="2"/>
      <c r="C184" s="1"/>
      <c r="D184" s="2"/>
      <c r="E184" s="2"/>
      <c r="F184" s="2"/>
      <c r="G184" s="2"/>
      <c r="H184" s="2"/>
      <c r="I184" s="2"/>
    </row>
    <row r="185" spans="1:9" ht="16.5">
      <c r="A185" s="2"/>
      <c r="B185" s="2"/>
      <c r="C185" s="1"/>
      <c r="D185" s="2"/>
      <c r="E185" s="2"/>
      <c r="F185" s="2"/>
      <c r="G185" s="2"/>
      <c r="H185" s="2"/>
      <c r="I185" s="2"/>
    </row>
    <row r="186" spans="1:9" ht="16.5">
      <c r="A186" s="2"/>
      <c r="B186" s="2"/>
      <c r="C186" s="1"/>
      <c r="D186" s="2"/>
      <c r="E186" s="2"/>
      <c r="F186" s="2"/>
      <c r="G186" s="2"/>
      <c r="H186" s="2"/>
      <c r="I186" s="2"/>
    </row>
    <row r="187" spans="1:9" ht="16.5">
      <c r="A187" s="2"/>
      <c r="B187" s="2"/>
      <c r="C187" s="1"/>
      <c r="D187" s="2"/>
      <c r="E187" s="2"/>
      <c r="F187" s="2"/>
      <c r="G187" s="2"/>
      <c r="H187" s="2"/>
      <c r="I187" s="2"/>
    </row>
    <row r="188" spans="1:9" ht="16.5">
      <c r="A188" s="2"/>
      <c r="B188" s="2"/>
      <c r="C188" s="1"/>
      <c r="D188" s="2"/>
      <c r="E188" s="2"/>
      <c r="F188" s="2"/>
      <c r="G188" s="2"/>
      <c r="H188" s="2"/>
      <c r="I188" s="2"/>
    </row>
    <row r="189" spans="1:9" ht="16.5">
      <c r="A189" s="2"/>
      <c r="B189" s="2"/>
      <c r="C189" s="1"/>
      <c r="D189" s="2"/>
      <c r="E189" s="2"/>
      <c r="F189" s="2"/>
      <c r="G189" s="2"/>
      <c r="H189" s="2"/>
      <c r="I189" s="2"/>
    </row>
    <row r="190" spans="1:9" ht="16.5">
      <c r="A190" s="2"/>
      <c r="B190" s="2"/>
      <c r="C190" s="1"/>
      <c r="D190" s="2"/>
      <c r="E190" s="2"/>
      <c r="F190" s="2"/>
      <c r="G190" s="2"/>
      <c r="H190" s="2"/>
      <c r="I190" s="2"/>
    </row>
    <row r="191" spans="1:9" ht="16.5">
      <c r="A191" s="2"/>
      <c r="B191" s="2"/>
      <c r="C191" s="1"/>
      <c r="D191" s="2"/>
      <c r="E191" s="2"/>
      <c r="F191" s="2"/>
      <c r="G191" s="2"/>
      <c r="H191" s="2"/>
      <c r="I191" s="2"/>
    </row>
    <row r="192" spans="1:9" ht="16.5">
      <c r="A192" s="2"/>
      <c r="B192" s="2"/>
      <c r="C192" s="1"/>
      <c r="D192" s="2"/>
      <c r="E192" s="2"/>
      <c r="F192" s="2"/>
      <c r="G192" s="2"/>
      <c r="H192" s="2"/>
      <c r="I192" s="2"/>
    </row>
    <row r="193" spans="1:9" ht="16.5">
      <c r="A193" s="2"/>
      <c r="B193" s="2"/>
      <c r="C193" s="1"/>
      <c r="D193" s="2"/>
      <c r="E193" s="2"/>
      <c r="F193" s="2"/>
      <c r="G193" s="2"/>
      <c r="H193" s="2"/>
      <c r="I193" s="2"/>
    </row>
    <row r="194" spans="1:9" ht="16.5">
      <c r="A194" s="2"/>
      <c r="B194" s="2"/>
      <c r="C194" s="1"/>
      <c r="D194" s="2"/>
      <c r="E194" s="2"/>
      <c r="F194" s="2"/>
      <c r="G194" s="2"/>
      <c r="H194" s="2"/>
      <c r="I194" s="2"/>
    </row>
    <row r="195" spans="1:9" ht="16.5">
      <c r="A195" s="2"/>
      <c r="B195" s="2"/>
      <c r="C195" s="1"/>
      <c r="D195" s="2"/>
      <c r="E195" s="2"/>
      <c r="F195" s="2"/>
      <c r="G195" s="2"/>
      <c r="H195" s="2"/>
      <c r="I195" s="2"/>
    </row>
    <row r="196" spans="1:9" ht="16.5">
      <c r="A196" s="2"/>
      <c r="B196" s="2"/>
      <c r="C196" s="1"/>
      <c r="D196" s="2"/>
      <c r="E196" s="2"/>
      <c r="F196" s="2"/>
      <c r="G196" s="2"/>
      <c r="H196" s="2"/>
      <c r="I196" s="2"/>
    </row>
    <row r="197" spans="1:9" ht="16.5">
      <c r="A197" s="2"/>
      <c r="B197" s="2"/>
      <c r="C197" s="1"/>
      <c r="D197" s="2"/>
      <c r="E197" s="2"/>
      <c r="F197" s="2"/>
      <c r="G197" s="2"/>
      <c r="H197" s="2"/>
      <c r="I197" s="2"/>
    </row>
    <row r="198" spans="1:9" ht="16.5">
      <c r="A198" s="2"/>
      <c r="B198" s="2"/>
      <c r="C198" s="1"/>
      <c r="D198" s="2"/>
      <c r="E198" s="2"/>
      <c r="F198" s="2"/>
      <c r="G198" s="2"/>
      <c r="H198" s="2"/>
      <c r="I198" s="2"/>
    </row>
    <row r="199" spans="1:9" ht="16.5">
      <c r="A199" s="2"/>
      <c r="B199" s="2"/>
      <c r="C199" s="1"/>
      <c r="D199" s="2"/>
      <c r="E199" s="2"/>
      <c r="F199" s="2"/>
      <c r="G199" s="2"/>
      <c r="H199" s="2"/>
      <c r="I199" s="2"/>
    </row>
    <row r="200" spans="1:9" ht="16.5">
      <c r="A200" s="2"/>
      <c r="B200" s="2"/>
      <c r="C200" s="1"/>
      <c r="D200" s="2"/>
      <c r="E200" s="2"/>
      <c r="F200" s="2"/>
      <c r="G200" s="2"/>
      <c r="H200" s="2"/>
      <c r="I200" s="2"/>
    </row>
    <row r="201" spans="1:9" ht="16.5">
      <c r="A201" s="2"/>
      <c r="B201" s="2"/>
      <c r="C201" s="1"/>
      <c r="D201" s="2"/>
      <c r="E201" s="2"/>
      <c r="F201" s="2"/>
      <c r="G201" s="2"/>
      <c r="H201" s="2"/>
      <c r="I201" s="2"/>
    </row>
    <row r="202" spans="1:9" ht="16.5">
      <c r="A202" s="2"/>
      <c r="B202" s="2"/>
      <c r="C202" s="1"/>
      <c r="D202" s="2"/>
      <c r="E202" s="2"/>
      <c r="F202" s="2"/>
      <c r="G202" s="2"/>
      <c r="H202" s="2"/>
      <c r="I202" s="2"/>
    </row>
    <row r="203" spans="1:9" ht="16.5">
      <c r="A203" s="2"/>
      <c r="B203" s="2"/>
      <c r="C203" s="1"/>
      <c r="D203" s="2"/>
      <c r="E203" s="2"/>
      <c r="F203" s="2"/>
      <c r="G203" s="2"/>
      <c r="H203" s="2"/>
      <c r="I203" s="2"/>
    </row>
    <row r="204" spans="1:9" ht="16.5">
      <c r="A204" s="2"/>
      <c r="B204" s="2"/>
      <c r="C204" s="1"/>
      <c r="D204" s="2"/>
      <c r="E204" s="2"/>
      <c r="F204" s="2"/>
      <c r="G204" s="2"/>
      <c r="H204" s="2"/>
      <c r="I204" s="2"/>
    </row>
    <row r="205" spans="1:9" ht="16.5">
      <c r="A205" s="2"/>
      <c r="B205" s="2"/>
      <c r="C205" s="1"/>
      <c r="D205" s="2"/>
      <c r="E205" s="2"/>
      <c r="F205" s="2"/>
      <c r="G205" s="2"/>
      <c r="H205" s="2"/>
      <c r="I205" s="2"/>
    </row>
    <row r="206" spans="1:9" ht="16.5">
      <c r="A206" s="2"/>
      <c r="B206" s="2"/>
      <c r="C206" s="1"/>
      <c r="D206" s="2"/>
      <c r="E206" s="2"/>
      <c r="F206" s="2"/>
      <c r="G206" s="2"/>
      <c r="H206" s="2"/>
      <c r="I206" s="2"/>
    </row>
    <row r="207" spans="1:9" ht="16.5">
      <c r="A207" s="2"/>
      <c r="B207" s="2"/>
      <c r="C207" s="1"/>
      <c r="D207" s="2"/>
      <c r="E207" s="2"/>
      <c r="F207" s="2"/>
      <c r="G207" s="2"/>
      <c r="H207" s="2"/>
      <c r="I207" s="2"/>
    </row>
    <row r="208" spans="1:9" ht="16.5">
      <c r="A208" s="2"/>
      <c r="B208" s="2"/>
      <c r="C208" s="1"/>
      <c r="D208" s="2"/>
      <c r="E208" s="2"/>
      <c r="F208" s="2"/>
      <c r="G208" s="2"/>
      <c r="H208" s="2"/>
      <c r="I208" s="2"/>
    </row>
    <row r="209" spans="1:9" ht="16.5">
      <c r="A209" s="2"/>
      <c r="B209" s="2"/>
      <c r="C209" s="1"/>
      <c r="D209" s="2"/>
      <c r="E209" s="2"/>
      <c r="F209" s="2"/>
      <c r="G209" s="2"/>
      <c r="H209" s="2"/>
      <c r="I209" s="2"/>
    </row>
    <row r="210" spans="1:9" ht="16.5">
      <c r="A210" s="2"/>
      <c r="B210" s="2"/>
      <c r="C210" s="1"/>
      <c r="D210" s="2"/>
      <c r="E210" s="2"/>
      <c r="F210" s="2"/>
      <c r="G210" s="2"/>
      <c r="H210" s="2"/>
      <c r="I210" s="2"/>
    </row>
    <row r="211" spans="1:9" ht="16.5">
      <c r="A211" s="2"/>
      <c r="B211" s="2"/>
      <c r="C211" s="1"/>
      <c r="D211" s="2"/>
      <c r="E211" s="2"/>
      <c r="F211" s="2"/>
      <c r="G211" s="2"/>
      <c r="H211" s="2"/>
      <c r="I211" s="2"/>
    </row>
    <row r="212" spans="1:9" ht="16.5">
      <c r="A212" s="2"/>
      <c r="B212" s="2"/>
      <c r="C212" s="1"/>
      <c r="D212" s="2"/>
      <c r="E212" s="2"/>
      <c r="F212" s="2"/>
      <c r="G212" s="2"/>
      <c r="H212" s="2"/>
      <c r="I212" s="2"/>
    </row>
    <row r="213" spans="1:9" ht="16.5">
      <c r="A213" s="2"/>
      <c r="B213" s="2"/>
      <c r="C213" s="1"/>
      <c r="D213" s="2"/>
      <c r="E213" s="2"/>
      <c r="F213" s="2"/>
      <c r="G213" s="2"/>
      <c r="H213" s="2"/>
      <c r="I213" s="2"/>
    </row>
    <row r="214" spans="1:9" ht="16.5">
      <c r="A214" s="2"/>
      <c r="B214" s="2"/>
      <c r="C214" s="1"/>
      <c r="D214" s="2"/>
      <c r="E214" s="2"/>
      <c r="F214" s="2"/>
      <c r="G214" s="2"/>
      <c r="H214" s="2"/>
      <c r="I214" s="2"/>
    </row>
    <row r="215" spans="1:9" ht="16.5">
      <c r="A215" s="2"/>
      <c r="B215" s="2"/>
      <c r="C215" s="1"/>
      <c r="D215" s="2"/>
      <c r="E215" s="2"/>
      <c r="F215" s="2"/>
      <c r="G215" s="2"/>
      <c r="H215" s="2"/>
      <c r="I215" s="2"/>
    </row>
    <row r="216" spans="1:9" ht="16.5">
      <c r="A216" s="2"/>
      <c r="B216" s="2"/>
      <c r="C216" s="1"/>
      <c r="D216" s="2"/>
      <c r="E216" s="2"/>
      <c r="F216" s="2"/>
      <c r="G216" s="2"/>
      <c r="H216" s="2"/>
      <c r="I216" s="2"/>
    </row>
    <row r="217" spans="1:9" ht="16.5">
      <c r="A217" s="2"/>
      <c r="B217" s="2"/>
      <c r="C217" s="1"/>
      <c r="D217" s="2"/>
      <c r="E217" s="2"/>
      <c r="F217" s="2"/>
      <c r="G217" s="2"/>
      <c r="H217" s="2"/>
      <c r="I217" s="2"/>
    </row>
    <row r="218" spans="1:9" ht="16.5">
      <c r="A218" s="2"/>
      <c r="B218" s="2"/>
      <c r="C218" s="1"/>
      <c r="D218" s="2"/>
      <c r="E218" s="2"/>
      <c r="F218" s="2"/>
      <c r="G218" s="2"/>
      <c r="H218" s="2"/>
      <c r="I218" s="2"/>
    </row>
    <row r="219" spans="1:9" ht="16.5">
      <c r="A219" s="2"/>
      <c r="B219" s="2"/>
      <c r="C219" s="1"/>
      <c r="D219" s="2"/>
      <c r="E219" s="2"/>
      <c r="F219" s="2"/>
      <c r="G219" s="2"/>
      <c r="H219" s="2"/>
      <c r="I219" s="2"/>
    </row>
    <row r="220" spans="1:9" ht="16.5">
      <c r="A220" s="2"/>
      <c r="B220" s="2"/>
      <c r="C220" s="1"/>
      <c r="D220" s="2"/>
      <c r="E220" s="2"/>
      <c r="F220" s="2"/>
      <c r="G220" s="2"/>
      <c r="H220" s="2"/>
      <c r="I220" s="2"/>
    </row>
    <row r="221" spans="1:9" ht="16.5">
      <c r="A221" s="2"/>
      <c r="B221" s="2"/>
      <c r="C221" s="1"/>
      <c r="D221" s="2"/>
      <c r="E221" s="2"/>
      <c r="F221" s="2"/>
      <c r="G221" s="2"/>
      <c r="H221" s="2"/>
      <c r="I221" s="2"/>
    </row>
    <row r="222" spans="1:9" ht="16.5">
      <c r="A222" s="2"/>
      <c r="B222" s="2"/>
      <c r="C222" s="1"/>
      <c r="D222" s="2"/>
      <c r="E222" s="2"/>
      <c r="F222" s="2"/>
      <c r="G222" s="2"/>
      <c r="H222" s="2"/>
      <c r="I222" s="2"/>
    </row>
    <row r="223" spans="1:9" ht="16.5">
      <c r="A223" s="2"/>
      <c r="B223" s="2"/>
      <c r="C223" s="1"/>
      <c r="D223" s="2"/>
      <c r="E223" s="2"/>
      <c r="F223" s="2"/>
      <c r="G223" s="2"/>
      <c r="H223" s="2"/>
      <c r="I223" s="2"/>
    </row>
    <row r="224" spans="1:9" ht="16.5">
      <c r="A224" s="2"/>
      <c r="B224" s="2"/>
      <c r="C224" s="1"/>
      <c r="D224" s="2"/>
      <c r="E224" s="2"/>
      <c r="F224" s="2"/>
      <c r="G224" s="2"/>
      <c r="H224" s="2"/>
      <c r="I224" s="2"/>
    </row>
    <row r="225" spans="1:9" ht="16.5">
      <c r="A225" s="2"/>
      <c r="B225" s="2"/>
      <c r="C225" s="1"/>
      <c r="D225" s="2"/>
      <c r="E225" s="2"/>
      <c r="F225" s="2"/>
      <c r="G225" s="2"/>
      <c r="H225" s="2"/>
      <c r="I225" s="2"/>
    </row>
    <row r="226" spans="1:9" ht="16.5">
      <c r="A226" s="2"/>
      <c r="B226" s="2"/>
      <c r="C226" s="1"/>
      <c r="D226" s="2"/>
      <c r="E226" s="2"/>
      <c r="F226" s="2"/>
      <c r="G226" s="2"/>
      <c r="H226" s="2"/>
      <c r="I226" s="2"/>
    </row>
    <row r="227" spans="1:9" ht="16.5">
      <c r="A227" s="2"/>
      <c r="B227" s="2"/>
      <c r="C227" s="1"/>
      <c r="D227" s="2"/>
      <c r="E227" s="2"/>
      <c r="F227" s="2"/>
      <c r="G227" s="2"/>
      <c r="H227" s="2"/>
      <c r="I227" s="2"/>
    </row>
    <row r="228" spans="1:9" ht="16.5">
      <c r="A228" s="2"/>
      <c r="B228" s="2"/>
      <c r="C228" s="1"/>
      <c r="D228" s="2"/>
      <c r="E228" s="2"/>
      <c r="F228" s="2"/>
      <c r="G228" s="2"/>
      <c r="H228" s="2"/>
      <c r="I228" s="2"/>
    </row>
    <row r="229" spans="1:9" ht="16.5">
      <c r="A229" s="2"/>
      <c r="B229" s="2"/>
      <c r="C229" s="1"/>
      <c r="D229" s="2"/>
      <c r="E229" s="2"/>
      <c r="F229" s="2"/>
      <c r="G229" s="2"/>
      <c r="H229" s="2"/>
      <c r="I229" s="2"/>
    </row>
    <row r="230" spans="1:9" ht="16.5">
      <c r="A230" s="2"/>
      <c r="B230" s="2"/>
      <c r="C230" s="1"/>
      <c r="D230" s="2"/>
      <c r="E230" s="2"/>
      <c r="F230" s="2"/>
      <c r="G230" s="2"/>
      <c r="H230" s="2"/>
      <c r="I230" s="2"/>
    </row>
    <row r="231" spans="1:9" ht="16.5">
      <c r="A231" s="2"/>
      <c r="B231" s="2"/>
      <c r="C231" s="1"/>
      <c r="D231" s="1"/>
      <c r="E231" s="2"/>
      <c r="F231" s="1"/>
      <c r="G231" s="1"/>
      <c r="H231" s="1"/>
      <c r="I231" s="2"/>
    </row>
    <row r="232" spans="1:9" ht="16.5">
      <c r="A232" s="2"/>
      <c r="B232" s="2"/>
      <c r="C232" s="1"/>
      <c r="D232" s="1"/>
      <c r="E232" s="2"/>
      <c r="F232" s="1"/>
      <c r="G232" s="1"/>
      <c r="H232" s="1"/>
      <c r="I232" s="2"/>
    </row>
    <row r="233" spans="1:9" ht="16.5">
      <c r="A233" s="2"/>
      <c r="B233" s="2"/>
      <c r="C233" s="1"/>
      <c r="D233" s="1"/>
      <c r="E233" s="2"/>
      <c r="F233" s="1"/>
      <c r="G233" s="1"/>
      <c r="H233" s="1"/>
      <c r="I233" s="2"/>
    </row>
    <row r="234" spans="1:9" ht="16.5">
      <c r="A234" s="2"/>
      <c r="B234" s="2"/>
      <c r="C234" s="1"/>
      <c r="D234" s="1"/>
      <c r="E234" s="2"/>
      <c r="F234" s="1"/>
      <c r="G234" s="1"/>
      <c r="H234" s="1"/>
      <c r="I234" s="2"/>
    </row>
    <row r="235" spans="1:9" ht="16.5">
      <c r="A235" s="2"/>
      <c r="B235" s="2"/>
      <c r="C235" s="1"/>
      <c r="D235" s="1"/>
      <c r="E235" s="2"/>
      <c r="F235" s="1"/>
      <c r="G235" s="1"/>
      <c r="H235" s="1"/>
      <c r="I235" s="2"/>
    </row>
    <row r="236" spans="1:9" ht="16.5">
      <c r="A236" s="2"/>
      <c r="B236" s="2"/>
      <c r="C236" s="1"/>
      <c r="D236" s="1"/>
      <c r="E236" s="2"/>
      <c r="F236" s="1"/>
      <c r="G236" s="1"/>
      <c r="H236" s="1"/>
      <c r="I236" s="2"/>
    </row>
    <row r="237" spans="1:9" ht="16.5">
      <c r="A237" s="2"/>
      <c r="B237" s="2"/>
      <c r="C237" s="1"/>
      <c r="D237" s="1"/>
      <c r="E237" s="2"/>
      <c r="F237" s="1"/>
      <c r="G237" s="1"/>
      <c r="H237" s="1"/>
      <c r="I237" s="2"/>
    </row>
    <row r="238" spans="1:9" ht="16.5">
      <c r="A238" s="2"/>
      <c r="B238" s="2"/>
      <c r="C238" s="1"/>
      <c r="D238" s="1"/>
      <c r="E238" s="2"/>
      <c r="F238" s="1"/>
      <c r="G238" s="1"/>
      <c r="H238" s="1"/>
      <c r="I238" s="2"/>
    </row>
    <row r="239" spans="1:9" ht="16.5">
      <c r="A239" s="2"/>
      <c r="B239" s="2"/>
      <c r="C239" s="1"/>
      <c r="D239" s="1"/>
      <c r="E239" s="2"/>
      <c r="F239" s="1"/>
      <c r="G239" s="1"/>
      <c r="H239" s="1"/>
      <c r="I239" s="2"/>
    </row>
    <row r="240" spans="1:9" ht="16.5">
      <c r="A240" s="2"/>
      <c r="B240" s="2"/>
      <c r="C240" s="1"/>
      <c r="D240" s="1"/>
      <c r="E240" s="2"/>
      <c r="F240" s="1"/>
      <c r="G240" s="1"/>
      <c r="H240" s="1"/>
      <c r="I240" s="2"/>
    </row>
    <row r="241" spans="1:9" ht="16.5">
      <c r="A241" s="2"/>
      <c r="B241" s="2"/>
      <c r="C241" s="1"/>
      <c r="D241" s="1"/>
      <c r="E241" s="2"/>
      <c r="F241" s="1"/>
      <c r="G241" s="1"/>
      <c r="H241" s="1"/>
      <c r="I241" s="2"/>
    </row>
    <row r="242" spans="1:9" ht="16.5">
      <c r="A242" s="2"/>
      <c r="B242" s="2"/>
      <c r="C242" s="1"/>
      <c r="D242" s="1"/>
      <c r="E242" s="2"/>
      <c r="F242" s="1"/>
      <c r="G242" s="1"/>
      <c r="H242" s="1"/>
      <c r="I242" s="2"/>
    </row>
    <row r="243" spans="1:9" ht="16.5">
      <c r="A243" s="2"/>
      <c r="B243" s="2"/>
      <c r="C243" s="1"/>
      <c r="D243" s="1"/>
      <c r="E243" s="2"/>
      <c r="F243" s="1"/>
      <c r="G243" s="1"/>
      <c r="H243" s="1"/>
      <c r="I243" s="2"/>
    </row>
    <row r="244" spans="1:9" ht="16.5">
      <c r="A244" s="2"/>
      <c r="B244" s="2"/>
      <c r="C244" s="1"/>
      <c r="D244" s="1"/>
      <c r="E244" s="2"/>
      <c r="F244" s="1"/>
      <c r="G244" s="1"/>
      <c r="H244" s="1"/>
      <c r="I244" s="2"/>
    </row>
    <row r="245" spans="1:9" ht="16.5">
      <c r="A245" s="2"/>
      <c r="B245" s="2"/>
      <c r="C245" s="1"/>
      <c r="D245" s="1"/>
      <c r="E245" s="2"/>
      <c r="F245" s="1"/>
      <c r="G245" s="1"/>
      <c r="H245" s="1"/>
      <c r="I245" s="2"/>
    </row>
    <row r="246" spans="1:9" ht="16.5">
      <c r="A246" s="2"/>
      <c r="B246" s="2"/>
      <c r="C246" s="1"/>
      <c r="D246" s="1"/>
      <c r="E246" s="2"/>
      <c r="F246" s="1"/>
      <c r="G246" s="1"/>
      <c r="H246" s="1"/>
      <c r="I246" s="2"/>
    </row>
    <row r="247" spans="1:9" ht="16.5">
      <c r="A247" s="2"/>
      <c r="B247" s="2"/>
      <c r="C247" s="1"/>
      <c r="D247" s="1"/>
      <c r="E247" s="2"/>
      <c r="F247" s="1"/>
      <c r="G247" s="1"/>
      <c r="H247" s="1"/>
      <c r="I247" s="2"/>
    </row>
    <row r="248" spans="1:9" ht="16.5">
      <c r="A248" s="2"/>
      <c r="B248" s="2"/>
      <c r="C248" s="1"/>
      <c r="D248" s="1"/>
      <c r="E248" s="2"/>
      <c r="F248" s="1"/>
      <c r="G248" s="1"/>
      <c r="H248" s="1"/>
      <c r="I248" s="2"/>
    </row>
    <row r="249" spans="1:9" ht="16.5">
      <c r="A249" s="2"/>
      <c r="B249" s="2"/>
      <c r="C249" s="1"/>
      <c r="D249" s="1"/>
      <c r="E249" s="2"/>
      <c r="F249" s="1"/>
      <c r="G249" s="1"/>
      <c r="H249" s="1"/>
      <c r="I249" s="85"/>
    </row>
    <row r="250" spans="1:9" ht="16.5">
      <c r="A250" s="2"/>
      <c r="B250" s="2"/>
      <c r="C250" s="1"/>
      <c r="D250" s="1"/>
      <c r="E250" s="2"/>
      <c r="F250" s="1"/>
      <c r="G250" s="1"/>
      <c r="H250" s="1"/>
      <c r="I250" s="85"/>
    </row>
    <row r="251" spans="1:9" ht="16.5">
      <c r="A251" s="2"/>
      <c r="B251" s="2"/>
      <c r="C251" s="1"/>
      <c r="D251" s="1"/>
      <c r="E251" s="2"/>
      <c r="F251" s="1"/>
      <c r="G251" s="1"/>
      <c r="H251" s="1"/>
      <c r="I251" s="85"/>
    </row>
    <row r="252" spans="1:9" ht="16.5">
      <c r="A252" s="2"/>
      <c r="B252" s="2"/>
      <c r="C252" s="1"/>
      <c r="D252" s="1"/>
      <c r="E252" s="2"/>
      <c r="F252" s="1"/>
      <c r="G252" s="1"/>
      <c r="H252" s="1"/>
      <c r="I252" s="85"/>
    </row>
    <row r="253" spans="1:9" ht="16.5">
      <c r="A253" s="2"/>
      <c r="B253" s="2"/>
      <c r="C253" s="1"/>
      <c r="D253" s="1"/>
      <c r="E253" s="2"/>
      <c r="F253" s="1"/>
      <c r="G253" s="1"/>
      <c r="H253" s="1"/>
      <c r="I253" s="85"/>
    </row>
    <row r="254" spans="1:9" ht="16.5">
      <c r="A254" s="2"/>
      <c r="B254" s="2"/>
      <c r="C254" s="1"/>
      <c r="D254" s="1"/>
      <c r="E254" s="2"/>
      <c r="F254" s="1"/>
      <c r="G254" s="1"/>
      <c r="H254" s="1"/>
      <c r="I254" s="85"/>
    </row>
    <row r="255" spans="1:9" ht="16.5">
      <c r="A255" s="2"/>
      <c r="B255" s="2"/>
      <c r="C255" s="1"/>
      <c r="D255" s="1"/>
      <c r="E255" s="2"/>
      <c r="F255" s="1"/>
      <c r="G255" s="1"/>
      <c r="H255" s="1"/>
      <c r="I255" s="85"/>
    </row>
    <row r="256" spans="1:9" ht="16.5">
      <c r="A256" s="2"/>
      <c r="B256" s="2"/>
      <c r="C256" s="1"/>
      <c r="D256" s="1"/>
      <c r="E256" s="2"/>
      <c r="F256" s="1"/>
      <c r="G256" s="1"/>
      <c r="H256" s="1"/>
      <c r="I256" s="85"/>
    </row>
    <row r="257" spans="1:9" ht="16.5">
      <c r="A257" s="2"/>
      <c r="B257" s="2"/>
      <c r="C257" s="1"/>
      <c r="D257" s="1"/>
      <c r="E257" s="2"/>
      <c r="F257" s="1"/>
      <c r="G257" s="1"/>
      <c r="H257" s="1"/>
      <c r="I257" s="85"/>
    </row>
    <row r="258" spans="1:9" ht="16.5">
      <c r="A258" s="2"/>
      <c r="B258" s="2"/>
      <c r="C258" s="1"/>
      <c r="D258" s="1"/>
      <c r="E258" s="2"/>
      <c r="F258" s="1"/>
      <c r="G258" s="1"/>
      <c r="H258" s="1"/>
      <c r="I258" s="85"/>
    </row>
    <row r="259" spans="1:9" ht="16.5">
      <c r="A259" s="2"/>
      <c r="B259" s="2"/>
      <c r="C259" s="1"/>
      <c r="D259" s="1"/>
      <c r="E259" s="2"/>
      <c r="F259" s="1"/>
      <c r="G259" s="1"/>
      <c r="H259" s="1"/>
      <c r="I259" s="85"/>
    </row>
    <row r="260" spans="1:9" ht="16.5">
      <c r="A260" s="2"/>
      <c r="B260" s="2"/>
      <c r="C260" s="1"/>
      <c r="D260" s="1"/>
      <c r="E260" s="2"/>
      <c r="F260" s="1"/>
      <c r="G260" s="1"/>
      <c r="H260" s="1"/>
      <c r="I260" s="85"/>
    </row>
    <row r="261" spans="1:9" ht="16.5">
      <c r="A261" s="2"/>
      <c r="B261" s="2"/>
      <c r="C261" s="1"/>
      <c r="D261" s="1"/>
      <c r="E261" s="2"/>
      <c r="F261" s="1"/>
      <c r="G261" s="1"/>
      <c r="H261" s="1"/>
      <c r="I261" s="85"/>
    </row>
    <row r="262" spans="1:9" ht="16.5">
      <c r="A262" s="2"/>
      <c r="B262" s="2"/>
      <c r="C262" s="1"/>
      <c r="D262" s="1"/>
      <c r="E262" s="2"/>
      <c r="F262" s="1"/>
      <c r="G262" s="1"/>
      <c r="H262" s="1"/>
      <c r="I262" s="85"/>
    </row>
    <row r="263" spans="1:9" ht="16.5">
      <c r="A263" s="2"/>
      <c r="B263" s="2"/>
      <c r="C263" s="1"/>
      <c r="D263" s="1"/>
      <c r="E263" s="2"/>
      <c r="F263" s="1"/>
      <c r="G263" s="1"/>
      <c r="H263" s="1"/>
      <c r="I263" s="85"/>
    </row>
    <row r="264" spans="1:9" ht="16.5">
      <c r="A264" s="2"/>
      <c r="B264" s="2"/>
      <c r="C264" s="1"/>
      <c r="D264" s="1"/>
      <c r="E264" s="2"/>
      <c r="F264" s="1"/>
      <c r="G264" s="1"/>
      <c r="H264" s="1"/>
      <c r="I264" s="85"/>
    </row>
    <row r="265" spans="1:9" ht="16.5">
      <c r="A265" s="2"/>
      <c r="B265" s="2"/>
      <c r="C265" s="1"/>
      <c r="D265" s="1"/>
      <c r="E265" s="2"/>
      <c r="F265" s="1"/>
      <c r="G265" s="1"/>
      <c r="H265" s="1"/>
      <c r="I265" s="85"/>
    </row>
    <row r="266" spans="1:9" ht="16.5">
      <c r="A266" s="2"/>
      <c r="B266" s="2"/>
      <c r="C266" s="1"/>
      <c r="D266" s="1"/>
      <c r="E266" s="2"/>
      <c r="F266" s="1"/>
      <c r="G266" s="1"/>
      <c r="H266" s="1"/>
      <c r="I266" s="85"/>
    </row>
    <row r="267" spans="1:9" ht="16.5">
      <c r="A267" s="2"/>
      <c r="B267" s="2"/>
      <c r="C267" s="1"/>
      <c r="D267" s="1"/>
      <c r="E267" s="2"/>
      <c r="F267" s="1"/>
      <c r="G267" s="1"/>
      <c r="H267" s="1"/>
      <c r="I267" s="85"/>
    </row>
    <row r="268" spans="1:9" ht="16.5">
      <c r="A268" s="2"/>
      <c r="B268" s="2"/>
      <c r="C268" s="1"/>
      <c r="D268" s="1"/>
      <c r="E268" s="2"/>
      <c r="F268" s="1"/>
      <c r="G268" s="1"/>
      <c r="H268" s="1"/>
      <c r="I268" s="85"/>
    </row>
    <row r="269" spans="1:9" ht="16.5">
      <c r="A269" s="2"/>
      <c r="B269" s="2"/>
      <c r="C269" s="1"/>
      <c r="D269" s="1"/>
      <c r="E269" s="2"/>
      <c r="F269" s="1"/>
      <c r="G269" s="1"/>
      <c r="H269" s="1"/>
      <c r="I269" s="85"/>
    </row>
    <row r="270" spans="1:9" ht="16.5">
      <c r="A270" s="2"/>
      <c r="B270" s="2"/>
      <c r="C270" s="1"/>
      <c r="D270" s="1"/>
      <c r="E270" s="2"/>
      <c r="F270" s="1"/>
      <c r="G270" s="1"/>
      <c r="H270" s="1"/>
      <c r="I270" s="85"/>
    </row>
    <row r="271" spans="1:9" ht="16.5">
      <c r="A271" s="2"/>
      <c r="B271" s="2"/>
      <c r="C271" s="1"/>
      <c r="D271" s="1"/>
      <c r="E271" s="2"/>
      <c r="F271" s="1"/>
      <c r="G271" s="1"/>
      <c r="H271" s="1"/>
      <c r="I271" s="85"/>
    </row>
    <row r="272" spans="1:9" ht="16.5">
      <c r="A272" s="2"/>
      <c r="B272" s="2"/>
      <c r="C272" s="1"/>
      <c r="D272" s="1"/>
      <c r="E272" s="2"/>
      <c r="F272" s="1"/>
      <c r="G272" s="1"/>
      <c r="H272" s="1"/>
      <c r="I272" s="85"/>
    </row>
    <row r="273" spans="1:9" ht="16.5">
      <c r="A273" s="2"/>
      <c r="B273" s="2"/>
      <c r="C273" s="1"/>
      <c r="D273" s="1"/>
      <c r="E273" s="2"/>
      <c r="F273" s="1"/>
      <c r="G273" s="1"/>
      <c r="H273" s="1"/>
      <c r="I273" s="85"/>
    </row>
    <row r="274" spans="1:9" ht="16.5">
      <c r="A274" s="2"/>
      <c r="B274" s="2"/>
      <c r="C274" s="1"/>
      <c r="D274" s="1"/>
      <c r="E274" s="2"/>
      <c r="F274" s="1"/>
      <c r="G274" s="1"/>
      <c r="H274" s="1"/>
      <c r="I274" s="85"/>
    </row>
    <row r="275" spans="1:9" ht="16.5">
      <c r="A275" s="2"/>
      <c r="B275" s="2"/>
      <c r="C275" s="1"/>
      <c r="D275" s="1"/>
      <c r="E275" s="2"/>
      <c r="F275" s="1"/>
      <c r="G275" s="1"/>
      <c r="H275" s="1"/>
      <c r="I275" s="85"/>
    </row>
    <row r="276" spans="1:9" ht="16.5">
      <c r="A276" s="2"/>
      <c r="B276" s="2"/>
      <c r="C276" s="1"/>
      <c r="D276" s="1"/>
      <c r="E276" s="2"/>
      <c r="F276" s="1"/>
      <c r="G276" s="1"/>
      <c r="H276" s="1"/>
      <c r="I276" s="85"/>
    </row>
    <row r="277" spans="1:9" ht="16.5">
      <c r="A277" s="2"/>
      <c r="B277" s="2"/>
      <c r="C277" s="1"/>
      <c r="D277" s="1"/>
      <c r="E277" s="2"/>
      <c r="F277" s="1"/>
      <c r="G277" s="1"/>
      <c r="H277" s="1"/>
      <c r="I277" s="85"/>
    </row>
    <row r="278" spans="1:9" ht="16.5">
      <c r="A278" s="2"/>
      <c r="B278" s="2"/>
      <c r="C278" s="1"/>
      <c r="D278" s="1"/>
      <c r="E278" s="2"/>
      <c r="F278" s="1"/>
      <c r="G278" s="1"/>
      <c r="H278" s="1"/>
      <c r="I278" s="85"/>
    </row>
    <row r="279" spans="1:9" ht="16.5">
      <c r="A279" s="2"/>
      <c r="B279" s="2"/>
      <c r="C279" s="1"/>
      <c r="D279" s="1"/>
      <c r="E279" s="2"/>
      <c r="F279" s="1"/>
      <c r="G279" s="1"/>
      <c r="H279" s="1"/>
      <c r="I279" s="85"/>
    </row>
    <row r="280" spans="1:9" ht="16.5">
      <c r="A280" s="2"/>
      <c r="B280" s="2"/>
      <c r="C280" s="1"/>
      <c r="D280" s="1"/>
      <c r="E280" s="2"/>
      <c r="F280" s="1"/>
      <c r="G280" s="1"/>
      <c r="H280" s="1"/>
      <c r="I280" s="85"/>
    </row>
    <row r="281" spans="1:9" ht="16.5">
      <c r="A281" s="2"/>
      <c r="B281" s="2"/>
      <c r="C281" s="1"/>
      <c r="D281" s="1"/>
      <c r="E281" s="2"/>
      <c r="F281" s="1"/>
      <c r="G281" s="1"/>
      <c r="H281" s="1"/>
      <c r="I281" s="85"/>
    </row>
    <row r="282" spans="1:9" ht="16.5">
      <c r="A282" s="2"/>
      <c r="B282" s="2"/>
      <c r="C282" s="1"/>
      <c r="D282" s="1"/>
      <c r="E282" s="2"/>
      <c r="F282" s="1"/>
      <c r="G282" s="1"/>
      <c r="H282" s="1"/>
      <c r="I282" s="85"/>
    </row>
    <row r="283" spans="1:9" ht="16.5">
      <c r="A283" s="2"/>
      <c r="B283" s="2"/>
      <c r="C283" s="1"/>
      <c r="D283" s="1"/>
      <c r="E283" s="2"/>
      <c r="F283" s="1"/>
      <c r="G283" s="1"/>
      <c r="H283" s="1"/>
      <c r="I283" s="85"/>
    </row>
    <row r="284" spans="1:9" ht="16.5">
      <c r="A284" s="2"/>
      <c r="B284" s="2"/>
      <c r="C284" s="1"/>
      <c r="D284" s="1"/>
      <c r="E284" s="2"/>
      <c r="F284" s="1"/>
      <c r="G284" s="1"/>
      <c r="H284" s="1"/>
      <c r="I284" s="85"/>
    </row>
    <row r="285" spans="1:9" ht="16.5">
      <c r="A285" s="2"/>
      <c r="B285" s="2"/>
      <c r="C285" s="1"/>
      <c r="D285" s="1"/>
      <c r="E285" s="2"/>
      <c r="F285" s="1"/>
      <c r="G285" s="1"/>
      <c r="H285" s="1"/>
      <c r="I285" s="85"/>
    </row>
    <row r="286" spans="1:9" ht="16.5">
      <c r="A286" s="2"/>
      <c r="B286" s="2"/>
      <c r="C286" s="1"/>
      <c r="D286" s="1"/>
      <c r="E286" s="2"/>
      <c r="F286" s="1"/>
      <c r="G286" s="1"/>
      <c r="H286" s="1"/>
      <c r="I286" s="85"/>
    </row>
    <row r="287" spans="1:9" ht="16.5">
      <c r="A287" s="2"/>
      <c r="B287" s="2"/>
      <c r="C287" s="1"/>
      <c r="D287" s="1"/>
      <c r="E287" s="2"/>
      <c r="F287" s="1"/>
      <c r="G287" s="1"/>
      <c r="H287" s="1"/>
      <c r="I287" s="85"/>
    </row>
    <row r="288" spans="1:9" ht="16.5">
      <c r="A288" s="2"/>
      <c r="B288" s="2"/>
      <c r="C288" s="1"/>
      <c r="D288" s="1"/>
      <c r="E288" s="2"/>
      <c r="F288" s="1"/>
      <c r="G288" s="1"/>
      <c r="H288" s="1"/>
      <c r="I288" s="85"/>
    </row>
    <row r="289" spans="1:9" ht="16.5">
      <c r="A289" s="1"/>
      <c r="B289" s="85"/>
      <c r="C289" s="1"/>
      <c r="D289" s="1"/>
      <c r="E289" s="2"/>
      <c r="F289" s="1"/>
      <c r="G289" s="1"/>
      <c r="H289" s="1"/>
      <c r="I289" s="85"/>
    </row>
    <row r="290" spans="1:9" ht="16.5">
      <c r="A290" s="1"/>
      <c r="B290" s="85"/>
      <c r="C290" s="1"/>
      <c r="D290" s="1"/>
      <c r="E290" s="2"/>
      <c r="F290" s="1"/>
      <c r="G290" s="1"/>
      <c r="H290" s="1"/>
      <c r="I290" s="85"/>
    </row>
    <row r="291" spans="1:9" ht="16.5">
      <c r="A291" s="1"/>
      <c r="B291" s="85"/>
      <c r="C291" s="1"/>
      <c r="D291" s="1"/>
      <c r="E291" s="2"/>
      <c r="F291" s="1"/>
      <c r="G291" s="1"/>
      <c r="H291" s="1"/>
      <c r="I291" s="85"/>
    </row>
    <row r="292" spans="1:9" ht="16.5">
      <c r="A292" s="1"/>
      <c r="B292" s="85"/>
      <c r="C292" s="1"/>
      <c r="D292" s="1"/>
      <c r="E292" s="2"/>
      <c r="F292" s="1"/>
      <c r="G292" s="1"/>
      <c r="H292" s="1"/>
      <c r="I292" s="85"/>
    </row>
    <row r="293" spans="1:9" ht="16.5">
      <c r="A293" s="1"/>
      <c r="B293" s="85"/>
      <c r="C293" s="1"/>
      <c r="D293" s="1"/>
      <c r="E293" s="2"/>
      <c r="F293" s="1"/>
      <c r="G293" s="1"/>
      <c r="H293" s="1"/>
      <c r="I293" s="85"/>
    </row>
    <row r="294" spans="1:9" ht="16.5">
      <c r="A294" s="1"/>
      <c r="B294" s="85"/>
      <c r="C294" s="1"/>
      <c r="D294" s="1"/>
      <c r="E294" s="2"/>
      <c r="F294" s="1"/>
      <c r="G294" s="1"/>
      <c r="H294" s="1"/>
      <c r="I294" s="85"/>
    </row>
    <row r="295" spans="1:9" ht="16.5">
      <c r="A295" s="1"/>
      <c r="B295" s="85"/>
      <c r="C295" s="1"/>
      <c r="D295" s="1"/>
      <c r="E295" s="2"/>
      <c r="F295" s="1"/>
      <c r="G295" s="1"/>
      <c r="H295" s="1"/>
      <c r="I295" s="85"/>
    </row>
    <row r="296" spans="1:9" ht="16.5">
      <c r="A296" s="1"/>
      <c r="B296" s="85"/>
      <c r="C296" s="1"/>
      <c r="D296" s="1"/>
      <c r="E296" s="2"/>
      <c r="F296" s="1"/>
      <c r="G296" s="1"/>
      <c r="H296" s="1"/>
      <c r="I296" s="85"/>
    </row>
    <row r="297" spans="1:9" ht="16.5">
      <c r="A297" s="1"/>
      <c r="B297" s="85"/>
      <c r="C297" s="1"/>
      <c r="D297" s="1"/>
      <c r="E297" s="2"/>
      <c r="F297" s="1"/>
      <c r="G297" s="1"/>
      <c r="H297" s="1"/>
      <c r="I297" s="85"/>
    </row>
    <row r="298" spans="1:9" ht="16.5">
      <c r="A298" s="1"/>
      <c r="B298" s="85"/>
      <c r="C298" s="1"/>
      <c r="D298" s="1"/>
      <c r="E298" s="2"/>
      <c r="F298" s="1"/>
      <c r="G298" s="1"/>
      <c r="H298" s="1"/>
      <c r="I298" s="85"/>
    </row>
    <row r="299" spans="1:9" ht="16.5">
      <c r="A299" s="1"/>
      <c r="B299" s="85"/>
      <c r="C299" s="1"/>
      <c r="D299" s="1"/>
      <c r="E299" s="2"/>
      <c r="F299" s="1"/>
      <c r="G299" s="1"/>
      <c r="H299" s="1"/>
      <c r="I299" s="85"/>
    </row>
    <row r="300" spans="1:9" ht="16.5">
      <c r="A300" s="1"/>
      <c r="B300" s="85"/>
      <c r="C300" s="1"/>
      <c r="D300" s="1"/>
      <c r="E300" s="2"/>
      <c r="F300" s="1"/>
      <c r="G300" s="1"/>
      <c r="H300" s="1"/>
      <c r="I300" s="85"/>
    </row>
    <row r="301" spans="1:9" ht="16.5">
      <c r="A301" s="1"/>
      <c r="B301" s="85"/>
      <c r="C301" s="1"/>
      <c r="D301" s="1"/>
      <c r="E301" s="2"/>
      <c r="F301" s="1"/>
      <c r="G301" s="1"/>
      <c r="H301" s="1"/>
      <c r="I301" s="85"/>
    </row>
    <row r="302" spans="1:9" ht="16.5">
      <c r="A302" s="1"/>
      <c r="B302" s="85"/>
      <c r="C302" s="1"/>
      <c r="D302" s="1"/>
      <c r="E302" s="2"/>
      <c r="F302" s="1"/>
      <c r="G302" s="1"/>
      <c r="H302" s="1"/>
      <c r="I302" s="85"/>
    </row>
    <row r="303" spans="1:9" ht="16.5">
      <c r="A303" s="1"/>
      <c r="B303" s="85"/>
      <c r="C303" s="1"/>
      <c r="D303" s="1"/>
      <c r="E303" s="2"/>
      <c r="F303" s="1"/>
      <c r="G303" s="1"/>
      <c r="H303" s="1"/>
      <c r="I303" s="85"/>
    </row>
    <row r="304" spans="2:9" ht="16.5">
      <c r="B304" s="85"/>
      <c r="C304" s="1"/>
      <c r="D304" s="1"/>
      <c r="E304" s="2"/>
      <c r="F304" s="1"/>
      <c r="G304" s="1"/>
      <c r="H304" s="1"/>
      <c r="I304" s="85"/>
    </row>
    <row r="305" spans="2:9" ht="16.5">
      <c r="B305" s="85"/>
      <c r="C305" s="1"/>
      <c r="D305" s="1"/>
      <c r="E305" s="2"/>
      <c r="F305" s="1"/>
      <c r="G305" s="1"/>
      <c r="H305" s="1"/>
      <c r="I305" s="85"/>
    </row>
    <row r="306" spans="2:9" ht="16.5">
      <c r="B306" s="85"/>
      <c r="C306" s="1"/>
      <c r="D306" s="1"/>
      <c r="E306" s="2"/>
      <c r="F306" s="1"/>
      <c r="G306" s="1"/>
      <c r="H306" s="1"/>
      <c r="I306" s="85"/>
    </row>
    <row r="307" spans="2:9" ht="16.5">
      <c r="B307" s="85"/>
      <c r="C307" s="1"/>
      <c r="D307" s="1"/>
      <c r="E307" s="2"/>
      <c r="F307" s="1"/>
      <c r="G307" s="1"/>
      <c r="H307" s="1"/>
      <c r="I307" s="85"/>
    </row>
    <row r="308" spans="2:9" ht="16.5">
      <c r="B308" s="85"/>
      <c r="C308" s="1"/>
      <c r="D308" s="1"/>
      <c r="E308" s="2"/>
      <c r="F308" s="1"/>
      <c r="G308" s="1"/>
      <c r="H308" s="1"/>
      <c r="I308" s="85"/>
    </row>
    <row r="309" spans="2:9" ht="16.5">
      <c r="B309" s="85"/>
      <c r="C309" s="1"/>
      <c r="D309" s="1"/>
      <c r="E309" s="2"/>
      <c r="F309" s="1"/>
      <c r="G309" s="1"/>
      <c r="H309" s="1"/>
      <c r="I309" s="85"/>
    </row>
    <row r="310" spans="2:9" ht="16.5">
      <c r="B310" s="85"/>
      <c r="C310" s="1"/>
      <c r="D310" s="1"/>
      <c r="E310" s="2"/>
      <c r="F310" s="1"/>
      <c r="G310" s="1"/>
      <c r="H310" s="1"/>
      <c r="I310" s="85"/>
    </row>
    <row r="311" spans="2:9" ht="16.5">
      <c r="B311" s="85"/>
      <c r="C311" s="1"/>
      <c r="D311" s="1"/>
      <c r="E311" s="2"/>
      <c r="F311" s="1"/>
      <c r="G311" s="1"/>
      <c r="H311" s="1"/>
      <c r="I311" s="85"/>
    </row>
    <row r="312" spans="2:9" ht="16.5">
      <c r="B312" s="85"/>
      <c r="C312" s="1"/>
      <c r="D312" s="1"/>
      <c r="E312" s="2"/>
      <c r="F312" s="1"/>
      <c r="G312" s="1"/>
      <c r="H312" s="1"/>
      <c r="I312" s="85"/>
    </row>
    <row r="313" spans="2:9" ht="16.5">
      <c r="B313" s="85"/>
      <c r="C313" s="1"/>
      <c r="D313" s="1"/>
      <c r="E313" s="2"/>
      <c r="F313" s="1"/>
      <c r="G313" s="1"/>
      <c r="H313" s="1"/>
      <c r="I313" s="85"/>
    </row>
    <row r="314" spans="2:9" ht="16.5">
      <c r="B314" s="85"/>
      <c r="C314" s="1"/>
      <c r="D314" s="1"/>
      <c r="E314" s="2"/>
      <c r="F314" s="1"/>
      <c r="G314" s="1"/>
      <c r="H314" s="1"/>
      <c r="I314" s="85"/>
    </row>
    <row r="315" spans="2:9" ht="16.5">
      <c r="B315" s="85"/>
      <c r="C315" s="1"/>
      <c r="D315" s="1"/>
      <c r="E315" s="2"/>
      <c r="F315" s="1"/>
      <c r="G315" s="1"/>
      <c r="H315" s="1"/>
      <c r="I315" s="85"/>
    </row>
    <row r="316" spans="2:9" ht="16.5">
      <c r="B316" s="85"/>
      <c r="C316" s="1"/>
      <c r="D316" s="1"/>
      <c r="E316" s="2"/>
      <c r="F316" s="1"/>
      <c r="G316" s="1"/>
      <c r="H316" s="1"/>
      <c r="I316" s="85"/>
    </row>
    <row r="317" spans="2:9" ht="16.5">
      <c r="B317" s="85"/>
      <c r="C317" s="1"/>
      <c r="D317" s="1"/>
      <c r="E317" s="2"/>
      <c r="F317" s="1"/>
      <c r="G317" s="1"/>
      <c r="H317" s="1"/>
      <c r="I317" s="85"/>
    </row>
    <row r="318" spans="2:9" ht="16.5">
      <c r="B318" s="85"/>
      <c r="C318" s="1"/>
      <c r="D318" s="1"/>
      <c r="E318" s="2"/>
      <c r="F318" s="1"/>
      <c r="G318" s="1"/>
      <c r="H318" s="1"/>
      <c r="I318" s="85"/>
    </row>
    <row r="319" spans="2:9" ht="16.5">
      <c r="B319" s="85"/>
      <c r="C319" s="1"/>
      <c r="D319" s="1"/>
      <c r="E319" s="2"/>
      <c r="F319" s="1"/>
      <c r="G319" s="1"/>
      <c r="H319" s="1"/>
      <c r="I319" s="85"/>
    </row>
    <row r="320" spans="2:9" ht="16.5">
      <c r="B320" s="85"/>
      <c r="C320" s="1"/>
      <c r="D320" s="1"/>
      <c r="E320" s="2"/>
      <c r="F320" s="1"/>
      <c r="G320" s="1"/>
      <c r="H320" s="1"/>
      <c r="I320" s="85"/>
    </row>
    <row r="321" spans="2:9" ht="16.5">
      <c r="B321" s="85"/>
      <c r="C321" s="1"/>
      <c r="D321" s="1"/>
      <c r="E321" s="2"/>
      <c r="F321" s="1"/>
      <c r="G321" s="1"/>
      <c r="H321" s="1"/>
      <c r="I321" s="85"/>
    </row>
    <row r="322" spans="2:9" ht="16.5">
      <c r="B322" s="85"/>
      <c r="C322" s="1"/>
      <c r="D322" s="1"/>
      <c r="E322" s="2"/>
      <c r="F322" s="1"/>
      <c r="G322" s="1"/>
      <c r="H322" s="1"/>
      <c r="I322" s="85"/>
    </row>
    <row r="323" spans="2:9" ht="16.5">
      <c r="B323" s="85"/>
      <c r="C323" s="1"/>
      <c r="D323" s="1"/>
      <c r="E323" s="2"/>
      <c r="F323" s="1"/>
      <c r="G323" s="1"/>
      <c r="H323" s="1"/>
      <c r="I323" s="85"/>
    </row>
    <row r="324" spans="2:9" ht="16.5">
      <c r="B324" s="85"/>
      <c r="C324" s="1"/>
      <c r="D324" s="1"/>
      <c r="E324" s="2"/>
      <c r="F324" s="1"/>
      <c r="G324" s="1"/>
      <c r="H324" s="1"/>
      <c r="I324" s="85"/>
    </row>
    <row r="325" spans="2:9" ht="16.5">
      <c r="B325" s="85"/>
      <c r="C325" s="1"/>
      <c r="D325" s="1"/>
      <c r="E325" s="2"/>
      <c r="F325" s="1"/>
      <c r="G325" s="1"/>
      <c r="H325" s="1"/>
      <c r="I325" s="85"/>
    </row>
    <row r="326" spans="2:9" ht="16.5">
      <c r="B326" s="85"/>
      <c r="C326" s="1"/>
      <c r="D326" s="1"/>
      <c r="E326" s="2"/>
      <c r="F326" s="1"/>
      <c r="G326" s="1"/>
      <c r="H326" s="1"/>
      <c r="I326" s="85"/>
    </row>
    <row r="327" spans="2:9" ht="16.5">
      <c r="B327" s="85"/>
      <c r="C327" s="1"/>
      <c r="D327" s="1"/>
      <c r="E327" s="2"/>
      <c r="F327" s="1"/>
      <c r="G327" s="1"/>
      <c r="H327" s="1"/>
      <c r="I327" s="85"/>
    </row>
    <row r="328" spans="2:9" ht="16.5">
      <c r="B328" s="85"/>
      <c r="C328" s="1"/>
      <c r="D328" s="1"/>
      <c r="E328" s="2"/>
      <c r="F328" s="1"/>
      <c r="G328" s="1"/>
      <c r="H328" s="1"/>
      <c r="I328" s="85"/>
    </row>
    <row r="329" spans="2:9" ht="16.5">
      <c r="B329" s="85"/>
      <c r="C329" s="1"/>
      <c r="D329" s="1"/>
      <c r="E329" s="2"/>
      <c r="F329" s="1"/>
      <c r="G329" s="1"/>
      <c r="H329" s="1"/>
      <c r="I329" s="85"/>
    </row>
    <row r="330" spans="2:9" ht="16.5">
      <c r="B330" s="85"/>
      <c r="C330" s="1"/>
      <c r="D330" s="1"/>
      <c r="E330" s="2"/>
      <c r="F330" s="1"/>
      <c r="G330" s="1"/>
      <c r="H330" s="1"/>
      <c r="I330" s="85"/>
    </row>
    <row r="331" spans="2:9" ht="16.5">
      <c r="B331" s="85"/>
      <c r="C331" s="1"/>
      <c r="D331" s="1"/>
      <c r="E331" s="2"/>
      <c r="F331" s="1"/>
      <c r="G331" s="1"/>
      <c r="H331" s="1"/>
      <c r="I331" s="85"/>
    </row>
    <row r="332" spans="2:9" ht="16.5">
      <c r="B332" s="85"/>
      <c r="C332" s="1"/>
      <c r="D332" s="1"/>
      <c r="E332" s="2"/>
      <c r="F332" s="1"/>
      <c r="G332" s="1"/>
      <c r="H332" s="1"/>
      <c r="I332" s="85"/>
    </row>
    <row r="333" spans="2:9" ht="16.5">
      <c r="B333" s="85"/>
      <c r="C333" s="1"/>
      <c r="D333" s="1"/>
      <c r="E333" s="2"/>
      <c r="F333" s="1"/>
      <c r="G333" s="1"/>
      <c r="H333" s="1"/>
      <c r="I333" s="85"/>
    </row>
    <row r="334" spans="2:9" ht="16.5">
      <c r="B334" s="85"/>
      <c r="C334" s="1"/>
      <c r="D334" s="1"/>
      <c r="E334" s="2"/>
      <c r="F334" s="1"/>
      <c r="G334" s="1"/>
      <c r="H334" s="1"/>
      <c r="I334" s="85"/>
    </row>
    <row r="335" spans="2:9" ht="16.5">
      <c r="B335" s="85"/>
      <c r="C335" s="1"/>
      <c r="D335" s="1"/>
      <c r="E335" s="2"/>
      <c r="F335" s="1"/>
      <c r="G335" s="1"/>
      <c r="H335" s="1"/>
      <c r="I335" s="85"/>
    </row>
    <row r="336" spans="2:9" ht="16.5">
      <c r="B336" s="85"/>
      <c r="C336" s="1"/>
      <c r="D336" s="1"/>
      <c r="E336" s="2"/>
      <c r="F336" s="1"/>
      <c r="G336" s="1"/>
      <c r="H336" s="1"/>
      <c r="I336" s="85"/>
    </row>
    <row r="337" spans="2:9" ht="16.5">
      <c r="B337" s="85"/>
      <c r="C337" s="1"/>
      <c r="D337" s="1"/>
      <c r="E337" s="2"/>
      <c r="F337" s="1"/>
      <c r="G337" s="1"/>
      <c r="H337" s="1"/>
      <c r="I337" s="85"/>
    </row>
    <row r="338" spans="2:9" ht="16.5">
      <c r="B338" s="85"/>
      <c r="C338" s="1"/>
      <c r="D338" s="1"/>
      <c r="E338" s="2"/>
      <c r="F338" s="1"/>
      <c r="G338" s="1"/>
      <c r="H338" s="1"/>
      <c r="I338" s="85"/>
    </row>
    <row r="339" spans="2:9" ht="16.5">
      <c r="B339" s="85"/>
      <c r="C339" s="1"/>
      <c r="D339" s="1"/>
      <c r="E339" s="2"/>
      <c r="F339" s="1"/>
      <c r="G339" s="1"/>
      <c r="H339" s="1"/>
      <c r="I339" s="85"/>
    </row>
    <row r="340" spans="2:9" ht="16.5">
      <c r="B340" s="85"/>
      <c r="C340" s="1"/>
      <c r="D340" s="1"/>
      <c r="E340" s="2"/>
      <c r="F340" s="1"/>
      <c r="G340" s="1"/>
      <c r="H340" s="1"/>
      <c r="I340" s="85"/>
    </row>
    <row r="341" spans="2:9" ht="16.5">
      <c r="B341" s="85"/>
      <c r="C341" s="1"/>
      <c r="D341" s="1"/>
      <c r="E341" s="2"/>
      <c r="F341" s="1"/>
      <c r="G341" s="1"/>
      <c r="H341" s="1"/>
      <c r="I341" s="85"/>
    </row>
    <row r="342" spans="2:9" ht="16.5">
      <c r="B342" s="85"/>
      <c r="C342" s="1"/>
      <c r="D342" s="1"/>
      <c r="E342" s="2"/>
      <c r="F342" s="1"/>
      <c r="G342" s="1"/>
      <c r="H342" s="1"/>
      <c r="I342" s="85"/>
    </row>
    <row r="343" spans="2:9" ht="16.5">
      <c r="B343" s="85"/>
      <c r="C343" s="1"/>
      <c r="D343" s="1"/>
      <c r="E343" s="2"/>
      <c r="F343" s="1"/>
      <c r="G343" s="1"/>
      <c r="H343" s="1"/>
      <c r="I343" s="85"/>
    </row>
    <row r="344" spans="2:9" ht="16.5">
      <c r="B344" s="85"/>
      <c r="C344" s="1"/>
      <c r="D344" s="1"/>
      <c r="E344" s="2"/>
      <c r="F344" s="1"/>
      <c r="G344" s="1"/>
      <c r="H344" s="1"/>
      <c r="I344" s="85"/>
    </row>
    <row r="345" spans="2:9" ht="16.5">
      <c r="B345" s="85"/>
      <c r="C345" s="1"/>
      <c r="D345" s="1"/>
      <c r="E345" s="2"/>
      <c r="F345" s="1"/>
      <c r="G345" s="1"/>
      <c r="H345" s="1"/>
      <c r="I345" s="85"/>
    </row>
    <row r="346" spans="2:9" ht="16.5">
      <c r="B346" s="85"/>
      <c r="C346" s="1"/>
      <c r="D346" s="1"/>
      <c r="E346" s="2"/>
      <c r="F346" s="1"/>
      <c r="G346" s="1"/>
      <c r="H346" s="1"/>
      <c r="I346" s="85"/>
    </row>
    <row r="347" spans="2:9" ht="16.5">
      <c r="B347" s="85"/>
      <c r="C347" s="1"/>
      <c r="D347" s="1"/>
      <c r="E347" s="2"/>
      <c r="F347" s="1"/>
      <c r="G347" s="1"/>
      <c r="H347" s="1"/>
      <c r="I347" s="85"/>
    </row>
    <row r="348" spans="2:9" ht="16.5">
      <c r="B348" s="85"/>
      <c r="C348" s="1"/>
      <c r="D348" s="1"/>
      <c r="E348" s="2"/>
      <c r="F348" s="1"/>
      <c r="G348" s="1"/>
      <c r="H348" s="1"/>
      <c r="I348" s="85"/>
    </row>
    <row r="349" spans="2:9" ht="16.5">
      <c r="B349" s="85"/>
      <c r="C349" s="1"/>
      <c r="D349" s="1"/>
      <c r="E349" s="2"/>
      <c r="F349" s="1"/>
      <c r="G349" s="1"/>
      <c r="H349" s="1"/>
      <c r="I349" s="85"/>
    </row>
    <row r="350" spans="2:9" ht="16.5">
      <c r="B350" s="85"/>
      <c r="C350" s="1"/>
      <c r="D350" s="1"/>
      <c r="E350" s="2"/>
      <c r="F350" s="1"/>
      <c r="G350" s="1"/>
      <c r="H350" s="1"/>
      <c r="I350" s="85"/>
    </row>
    <row r="351" spans="2:9" ht="16.5">
      <c r="B351" s="85"/>
      <c r="C351" s="1"/>
      <c r="D351" s="1"/>
      <c r="E351" s="2"/>
      <c r="F351" s="1"/>
      <c r="G351" s="1"/>
      <c r="H351" s="1"/>
      <c r="I351" s="85"/>
    </row>
    <row r="352" spans="2:9" ht="16.5">
      <c r="B352" s="85"/>
      <c r="C352" s="1"/>
      <c r="D352" s="1"/>
      <c r="E352" s="2"/>
      <c r="F352" s="1"/>
      <c r="G352" s="1"/>
      <c r="H352" s="1"/>
      <c r="I352" s="85"/>
    </row>
    <row r="353" spans="2:9" ht="16.5">
      <c r="B353" s="85"/>
      <c r="C353" s="1"/>
      <c r="D353" s="1"/>
      <c r="E353" s="2"/>
      <c r="F353" s="1"/>
      <c r="G353" s="1"/>
      <c r="H353" s="1"/>
      <c r="I353" s="85"/>
    </row>
    <row r="354" spans="2:9" ht="16.5">
      <c r="B354" s="85"/>
      <c r="C354" s="1"/>
      <c r="D354" s="1"/>
      <c r="E354" s="2"/>
      <c r="F354" s="1"/>
      <c r="G354" s="1"/>
      <c r="H354" s="1"/>
      <c r="I354" s="85"/>
    </row>
    <row r="355" spans="2:9" ht="16.5">
      <c r="B355" s="85"/>
      <c r="C355" s="1"/>
      <c r="D355" s="1"/>
      <c r="E355" s="2"/>
      <c r="F355" s="1"/>
      <c r="G355" s="1"/>
      <c r="H355" s="1"/>
      <c r="I355" s="85"/>
    </row>
    <row r="356" spans="2:9" ht="16.5">
      <c r="B356" s="85"/>
      <c r="C356" s="1"/>
      <c r="D356" s="1"/>
      <c r="E356" s="2"/>
      <c r="F356" s="1"/>
      <c r="G356" s="1"/>
      <c r="H356" s="1"/>
      <c r="I356" s="85"/>
    </row>
    <row r="357" spans="2:9" ht="16.5">
      <c r="B357" s="85"/>
      <c r="C357" s="1"/>
      <c r="D357" s="1"/>
      <c r="E357" s="2"/>
      <c r="F357" s="1"/>
      <c r="G357" s="1"/>
      <c r="H357" s="1"/>
      <c r="I357" s="85"/>
    </row>
    <row r="358" spans="2:9" ht="16.5">
      <c r="B358" s="85"/>
      <c r="C358" s="1"/>
      <c r="D358" s="1"/>
      <c r="E358" s="2"/>
      <c r="F358" s="1"/>
      <c r="G358" s="1"/>
      <c r="H358" s="1"/>
      <c r="I358" s="85"/>
    </row>
    <row r="359" spans="2:9" ht="16.5">
      <c r="B359" s="85"/>
      <c r="C359" s="1"/>
      <c r="D359" s="1"/>
      <c r="E359" s="2"/>
      <c r="F359" s="1"/>
      <c r="G359" s="1"/>
      <c r="H359" s="1"/>
      <c r="I359" s="85"/>
    </row>
    <row r="360" spans="2:9" ht="16.5">
      <c r="B360" s="85"/>
      <c r="C360" s="1"/>
      <c r="D360" s="1"/>
      <c r="E360" s="85"/>
      <c r="F360" s="1"/>
      <c r="G360" s="1"/>
      <c r="H360" s="1"/>
      <c r="I360" s="85"/>
    </row>
    <row r="361" spans="2:9" ht="16.5">
      <c r="B361" s="85"/>
      <c r="C361" s="1"/>
      <c r="D361" s="1"/>
      <c r="E361" s="85"/>
      <c r="F361" s="1"/>
      <c r="G361" s="1"/>
      <c r="H361" s="1"/>
      <c r="I361" s="85"/>
    </row>
    <row r="362" spans="2:9" ht="16.5">
      <c r="B362" s="85"/>
      <c r="C362" s="1"/>
      <c r="D362" s="1"/>
      <c r="E362" s="85"/>
      <c r="F362" s="1"/>
      <c r="G362" s="1"/>
      <c r="H362" s="1"/>
      <c r="I362" s="85"/>
    </row>
    <row r="363" spans="2:9" ht="16.5">
      <c r="B363" s="85"/>
      <c r="C363" s="1"/>
      <c r="D363" s="1"/>
      <c r="E363" s="85"/>
      <c r="F363" s="1"/>
      <c r="G363" s="1"/>
      <c r="H363" s="1"/>
      <c r="I363" s="85"/>
    </row>
    <row r="364" spans="2:9" ht="16.5">
      <c r="B364" s="85"/>
      <c r="C364" s="1"/>
      <c r="D364" s="1"/>
      <c r="E364" s="85"/>
      <c r="F364" s="1"/>
      <c r="G364" s="1"/>
      <c r="H364" s="1"/>
      <c r="I364" s="85"/>
    </row>
    <row r="365" spans="2:9" ht="16.5">
      <c r="B365" s="85"/>
      <c r="C365" s="1"/>
      <c r="D365" s="1"/>
      <c r="E365" s="85"/>
      <c r="F365" s="1"/>
      <c r="G365" s="1"/>
      <c r="H365" s="1"/>
      <c r="I365" s="85"/>
    </row>
    <row r="366" spans="2:9" ht="16.5">
      <c r="B366" s="85"/>
      <c r="C366" s="1"/>
      <c r="D366" s="1"/>
      <c r="E366" s="85"/>
      <c r="F366" s="1"/>
      <c r="G366" s="1"/>
      <c r="H366" s="1"/>
      <c r="I366" s="85"/>
    </row>
    <row r="367" spans="2:9" ht="16.5">
      <c r="B367" s="85"/>
      <c r="C367" s="1"/>
      <c r="D367" s="1"/>
      <c r="E367" s="85"/>
      <c r="F367" s="1"/>
      <c r="G367" s="1"/>
      <c r="H367" s="1"/>
      <c r="I367" s="85"/>
    </row>
    <row r="368" spans="2:9" ht="16.5">
      <c r="B368" s="85"/>
      <c r="C368" s="1"/>
      <c r="D368" s="1"/>
      <c r="E368" s="85"/>
      <c r="F368" s="1"/>
      <c r="G368" s="1"/>
      <c r="H368" s="1"/>
      <c r="I368" s="85"/>
    </row>
    <row r="369" spans="2:9" ht="16.5">
      <c r="B369" s="85"/>
      <c r="C369" s="1"/>
      <c r="D369" s="1"/>
      <c r="E369" s="85"/>
      <c r="F369" s="1"/>
      <c r="G369" s="1"/>
      <c r="H369" s="1"/>
      <c r="I369" s="85"/>
    </row>
    <row r="370" spans="2:9" ht="16.5">
      <c r="B370" s="85"/>
      <c r="C370" s="1"/>
      <c r="D370" s="1"/>
      <c r="E370" s="85"/>
      <c r="F370" s="1"/>
      <c r="G370" s="1"/>
      <c r="H370" s="1"/>
      <c r="I370" s="85"/>
    </row>
    <row r="371" spans="2:9" ht="16.5">
      <c r="B371" s="85"/>
      <c r="C371" s="1"/>
      <c r="D371" s="1"/>
      <c r="E371" s="85"/>
      <c r="F371" s="1"/>
      <c r="G371" s="1"/>
      <c r="H371" s="1"/>
      <c r="I371" s="85"/>
    </row>
    <row r="372" spans="2:9" ht="16.5">
      <c r="B372" s="85"/>
      <c r="C372" s="1"/>
      <c r="D372" s="1"/>
      <c r="E372" s="85"/>
      <c r="F372" s="1"/>
      <c r="G372" s="1"/>
      <c r="H372" s="1"/>
      <c r="I372" s="85"/>
    </row>
    <row r="373" spans="2:9" ht="16.5">
      <c r="B373" s="85"/>
      <c r="C373" s="1"/>
      <c r="D373" s="1"/>
      <c r="E373" s="85"/>
      <c r="F373" s="1"/>
      <c r="G373" s="1"/>
      <c r="H373" s="1"/>
      <c r="I373" s="85"/>
    </row>
    <row r="374" spans="2:9" ht="16.5">
      <c r="B374" s="85"/>
      <c r="C374" s="1"/>
      <c r="D374" s="1"/>
      <c r="E374" s="85"/>
      <c r="F374" s="1"/>
      <c r="G374" s="1"/>
      <c r="H374" s="1"/>
      <c r="I374" s="85"/>
    </row>
  </sheetData>
  <mergeCells count="12">
    <mergeCell ref="A2:E2"/>
    <mergeCell ref="F2:I2"/>
    <mergeCell ref="A3:B3"/>
    <mergeCell ref="C3:C5"/>
    <mergeCell ref="D3:E3"/>
    <mergeCell ref="F3:I3"/>
    <mergeCell ref="A4:A5"/>
    <mergeCell ref="B4:B5"/>
    <mergeCell ref="D4:E4"/>
    <mergeCell ref="F4:F5"/>
    <mergeCell ref="G4:G5"/>
    <mergeCell ref="H4:I4"/>
  </mergeCells>
  <printOptions/>
  <pageMargins left="0.75" right="0.75" top="1" bottom="1" header="0.5" footer="0.5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8" sqref="F18"/>
    </sheetView>
  </sheetViews>
  <sheetFormatPr defaultColWidth="9.00390625" defaultRowHeight="16.5"/>
  <cols>
    <col min="1" max="1" width="11.00390625" style="4" customWidth="1"/>
    <col min="2" max="2" width="29.75390625" style="4" customWidth="1"/>
    <col min="3" max="3" width="10.50390625" style="4" customWidth="1"/>
    <col min="4" max="4" width="8.25390625" style="4" customWidth="1"/>
    <col min="5" max="5" width="19.25390625" style="4" customWidth="1"/>
    <col min="6" max="6" width="9.00390625" style="4" customWidth="1"/>
    <col min="7" max="7" width="6.625" style="4" customWidth="1"/>
    <col min="8" max="8" width="18.25390625" style="4" customWidth="1"/>
    <col min="9" max="9" width="5.625" style="4" customWidth="1"/>
    <col min="10" max="10" width="5.125" style="4" customWidth="1"/>
    <col min="11" max="11" width="17.625" style="4" customWidth="1"/>
    <col min="12" max="13" width="5.625" style="4" customWidth="1"/>
    <col min="14" max="14" width="17.625" style="4" customWidth="1"/>
    <col min="15" max="15" width="4.75390625" style="4" customWidth="1"/>
  </cols>
  <sheetData>
    <row r="1" spans="1:25" ht="16.5">
      <c r="A1" s="41" t="s">
        <v>163</v>
      </c>
      <c r="O1" s="41" t="s">
        <v>164</v>
      </c>
      <c r="Y1" s="10"/>
    </row>
    <row r="2" spans="1:25" ht="25.5">
      <c r="A2" s="104" t="s">
        <v>233</v>
      </c>
      <c r="B2" s="104"/>
      <c r="C2" s="104"/>
      <c r="D2" s="104"/>
      <c r="E2" s="104"/>
      <c r="F2" s="104"/>
      <c r="G2" s="116" t="s">
        <v>292</v>
      </c>
      <c r="H2" s="116"/>
      <c r="I2" s="116"/>
      <c r="J2" s="116"/>
      <c r="K2" s="116"/>
      <c r="L2" s="116"/>
      <c r="M2" s="116"/>
      <c r="N2" s="116"/>
      <c r="O2" s="116"/>
      <c r="Y2" s="10"/>
    </row>
    <row r="3" spans="1:25" ht="16.5">
      <c r="A3" s="107" t="s">
        <v>165</v>
      </c>
      <c r="B3" s="118"/>
      <c r="C3" s="118"/>
      <c r="D3" s="118" t="s">
        <v>166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02"/>
      <c r="Y3" s="10"/>
    </row>
    <row r="4" spans="1:25" ht="16.5">
      <c r="A4" s="107"/>
      <c r="B4" s="118"/>
      <c r="C4" s="118"/>
      <c r="D4" s="118" t="s">
        <v>167</v>
      </c>
      <c r="E4" s="118"/>
      <c r="F4" s="102"/>
      <c r="G4" s="107" t="s">
        <v>168</v>
      </c>
      <c r="H4" s="118"/>
      <c r="I4" s="118"/>
      <c r="J4" s="118" t="s">
        <v>169</v>
      </c>
      <c r="K4" s="118"/>
      <c r="L4" s="118"/>
      <c r="M4" s="118" t="s">
        <v>170</v>
      </c>
      <c r="N4" s="118"/>
      <c r="O4" s="102"/>
      <c r="Y4" s="10"/>
    </row>
    <row r="5" spans="1:25" ht="16.5">
      <c r="A5" s="107"/>
      <c r="B5" s="118"/>
      <c r="C5" s="118"/>
      <c r="D5" s="118"/>
      <c r="E5" s="118"/>
      <c r="F5" s="102"/>
      <c r="G5" s="107"/>
      <c r="H5" s="118"/>
      <c r="I5" s="118"/>
      <c r="J5" s="118"/>
      <c r="K5" s="118"/>
      <c r="L5" s="118"/>
      <c r="M5" s="118"/>
      <c r="N5" s="118"/>
      <c r="O5" s="102"/>
      <c r="Y5" s="10"/>
    </row>
    <row r="6" spans="2:25" ht="6" customHeight="1">
      <c r="B6" s="1"/>
      <c r="E6" s="2"/>
      <c r="H6" s="2"/>
      <c r="K6" s="2"/>
      <c r="N6" s="2"/>
      <c r="Y6" s="10"/>
    </row>
    <row r="7" spans="1:25" ht="6" customHeight="1">
      <c r="A7" s="42"/>
      <c r="B7" s="22"/>
      <c r="C7" s="42"/>
      <c r="D7" s="42"/>
      <c r="E7" s="21"/>
      <c r="F7" s="22"/>
      <c r="G7" s="22"/>
      <c r="H7" s="21"/>
      <c r="I7" s="22"/>
      <c r="J7" s="22"/>
      <c r="K7" s="21"/>
      <c r="L7" s="22"/>
      <c r="M7" s="22"/>
      <c r="N7" s="21"/>
      <c r="O7" s="42"/>
      <c r="Y7" s="10"/>
    </row>
    <row r="8" spans="1:25" ht="6" customHeight="1">
      <c r="A8" s="42"/>
      <c r="B8" s="22"/>
      <c r="C8" s="42"/>
      <c r="D8" s="42"/>
      <c r="E8" s="21"/>
      <c r="F8" s="22"/>
      <c r="G8" s="22"/>
      <c r="H8" s="21"/>
      <c r="I8" s="22"/>
      <c r="J8" s="22"/>
      <c r="K8" s="21"/>
      <c r="L8" s="22"/>
      <c r="M8" s="22"/>
      <c r="N8" s="21"/>
      <c r="O8" s="42"/>
      <c r="Y8" s="10"/>
    </row>
    <row r="9" spans="1:25" ht="12" customHeight="1">
      <c r="A9" s="42"/>
      <c r="B9" s="22" t="s">
        <v>171</v>
      </c>
      <c r="C9" s="42"/>
      <c r="D9" s="42"/>
      <c r="E9" s="21"/>
      <c r="F9" s="22"/>
      <c r="G9" s="22"/>
      <c r="H9" s="21"/>
      <c r="I9" s="22"/>
      <c r="J9" s="22"/>
      <c r="K9" s="21"/>
      <c r="L9" s="22"/>
      <c r="M9" s="22"/>
      <c r="N9" s="21"/>
      <c r="O9" s="42"/>
      <c r="Y9" s="10"/>
    </row>
    <row r="10" spans="1:25" ht="6" customHeight="1">
      <c r="A10" s="42"/>
      <c r="B10" s="22"/>
      <c r="C10" s="42"/>
      <c r="D10" s="42"/>
      <c r="E10" s="21"/>
      <c r="F10" s="22"/>
      <c r="G10" s="22"/>
      <c r="H10" s="21"/>
      <c r="I10" s="22"/>
      <c r="J10" s="22"/>
      <c r="K10" s="21"/>
      <c r="L10" s="22"/>
      <c r="M10" s="22"/>
      <c r="N10" s="21"/>
      <c r="O10" s="42"/>
      <c r="Y10" s="10"/>
    </row>
    <row r="11" spans="2:25" ht="12" customHeight="1">
      <c r="B11" s="1" t="s">
        <v>172</v>
      </c>
      <c r="E11" s="2">
        <v>634007000</v>
      </c>
      <c r="F11" s="1"/>
      <c r="G11" s="1"/>
      <c r="H11" s="2">
        <v>6193282.68</v>
      </c>
      <c r="I11" s="1"/>
      <c r="J11" s="1"/>
      <c r="K11" s="2"/>
      <c r="L11" s="1"/>
      <c r="M11" s="1"/>
      <c r="N11" s="2">
        <f>H11+K11</f>
        <v>6193282.68</v>
      </c>
      <c r="Y11" s="10"/>
    </row>
    <row r="12" spans="1:25" ht="6" customHeight="1">
      <c r="A12" s="42"/>
      <c r="B12" s="22"/>
      <c r="C12" s="42"/>
      <c r="D12" s="42"/>
      <c r="E12" s="21"/>
      <c r="F12" s="22"/>
      <c r="G12" s="22"/>
      <c r="H12" s="21"/>
      <c r="I12" s="22"/>
      <c r="J12" s="22"/>
      <c r="K12" s="21"/>
      <c r="L12" s="22"/>
      <c r="M12" s="22"/>
      <c r="N12" s="2"/>
      <c r="O12" s="42"/>
      <c r="Y12" s="10"/>
    </row>
    <row r="13" spans="2:25" ht="12" customHeight="1">
      <c r="B13" s="1" t="s">
        <v>173</v>
      </c>
      <c r="E13" s="2">
        <v>266009000</v>
      </c>
      <c r="F13" s="1"/>
      <c r="G13" s="1"/>
      <c r="H13" s="2">
        <v>187791250.9</v>
      </c>
      <c r="I13" s="1"/>
      <c r="J13" s="1"/>
      <c r="K13" s="2"/>
      <c r="L13" s="1"/>
      <c r="M13" s="1"/>
      <c r="N13" s="2">
        <f>H13+K13</f>
        <v>187791250.9</v>
      </c>
      <c r="Y13" s="10"/>
    </row>
    <row r="14" spans="1:25" ht="6" customHeight="1">
      <c r="A14" s="42"/>
      <c r="B14" s="22"/>
      <c r="C14" s="42"/>
      <c r="D14" s="42"/>
      <c r="E14" s="21"/>
      <c r="F14" s="22"/>
      <c r="G14" s="22"/>
      <c r="H14" s="21"/>
      <c r="I14" s="22"/>
      <c r="J14" s="22"/>
      <c r="K14" s="21"/>
      <c r="L14" s="22"/>
      <c r="M14" s="22"/>
      <c r="N14" s="21"/>
      <c r="O14" s="42"/>
      <c r="Y14" s="10"/>
    </row>
    <row r="15" spans="1:25" ht="12" customHeight="1">
      <c r="A15" s="42"/>
      <c r="B15" s="22" t="s">
        <v>174</v>
      </c>
      <c r="C15" s="42"/>
      <c r="D15" s="42"/>
      <c r="E15" s="21">
        <f>E11+E13</f>
        <v>900016000</v>
      </c>
      <c r="F15" s="22"/>
      <c r="G15" s="22"/>
      <c r="H15" s="21">
        <f>H11+H13</f>
        <v>193984533.58</v>
      </c>
      <c r="I15" s="22"/>
      <c r="J15" s="22"/>
      <c r="K15" s="21"/>
      <c r="L15" s="22"/>
      <c r="M15" s="22"/>
      <c r="N15" s="21">
        <f>N11+N13</f>
        <v>193984533.58</v>
      </c>
      <c r="O15" s="42"/>
      <c r="Y15" s="10"/>
    </row>
    <row r="16" spans="1:25" ht="6" customHeight="1">
      <c r="A16" s="42"/>
      <c r="B16" s="22"/>
      <c r="C16" s="42"/>
      <c r="D16" s="42"/>
      <c r="E16" s="21"/>
      <c r="F16" s="22"/>
      <c r="G16" s="22"/>
      <c r="H16" s="21"/>
      <c r="I16" s="22"/>
      <c r="J16" s="22"/>
      <c r="K16" s="21"/>
      <c r="L16" s="22"/>
      <c r="M16" s="22"/>
      <c r="N16" s="21"/>
      <c r="O16" s="42"/>
      <c r="Y16" s="10"/>
    </row>
    <row r="17" spans="1:25" ht="12" customHeight="1">
      <c r="A17" s="42"/>
      <c r="B17" s="22" t="s">
        <v>175</v>
      </c>
      <c r="C17" s="42"/>
      <c r="D17" s="42"/>
      <c r="E17" s="21"/>
      <c r="F17" s="22"/>
      <c r="G17" s="22"/>
      <c r="H17" s="21"/>
      <c r="I17" s="22"/>
      <c r="J17" s="22"/>
      <c r="K17" s="21"/>
      <c r="L17" s="22"/>
      <c r="M17" s="22"/>
      <c r="N17" s="21"/>
      <c r="O17" s="42"/>
      <c r="Y17" s="10"/>
    </row>
    <row r="18" spans="1:25" ht="6" customHeight="1">
      <c r="A18" s="42"/>
      <c r="B18" s="22"/>
      <c r="C18" s="42"/>
      <c r="D18" s="42"/>
      <c r="E18" s="21"/>
      <c r="F18" s="22"/>
      <c r="G18" s="22"/>
      <c r="H18" s="21"/>
      <c r="I18" s="22"/>
      <c r="J18" s="22"/>
      <c r="K18" s="21"/>
      <c r="L18" s="22"/>
      <c r="M18" s="22"/>
      <c r="N18" s="21"/>
      <c r="O18" s="42"/>
      <c r="Y18" s="10"/>
    </row>
    <row r="19" spans="2:25" ht="12" customHeight="1">
      <c r="B19" s="1" t="s">
        <v>176</v>
      </c>
      <c r="E19" s="2"/>
      <c r="F19" s="1"/>
      <c r="G19" s="1"/>
      <c r="H19" s="2"/>
      <c r="I19" s="1"/>
      <c r="J19" s="1"/>
      <c r="K19" s="2"/>
      <c r="L19" s="1"/>
      <c r="M19" s="1"/>
      <c r="N19" s="2"/>
      <c r="Y19" s="10"/>
    </row>
    <row r="20" spans="2:25" ht="12" customHeight="1">
      <c r="B20" s="1" t="s">
        <v>177</v>
      </c>
      <c r="E20" s="2">
        <v>319987000</v>
      </c>
      <c r="F20" s="1"/>
      <c r="G20" s="1"/>
      <c r="H20" s="2"/>
      <c r="I20" s="1"/>
      <c r="J20" s="1"/>
      <c r="K20" s="2"/>
      <c r="L20" s="1"/>
      <c r="M20" s="1"/>
      <c r="N20" s="2"/>
      <c r="Y20" s="10"/>
    </row>
    <row r="21" spans="2:14" ht="12" customHeight="1">
      <c r="B21" s="1" t="s">
        <v>178</v>
      </c>
      <c r="E21" s="2"/>
      <c r="F21" s="1"/>
      <c r="G21" s="1"/>
      <c r="H21" s="2"/>
      <c r="I21" s="1"/>
      <c r="J21" s="1"/>
      <c r="K21" s="2"/>
      <c r="L21" s="1"/>
      <c r="M21" s="1"/>
      <c r="N21" s="2"/>
    </row>
    <row r="22" spans="2:14" ht="12" customHeight="1">
      <c r="B22" s="1" t="s">
        <v>179</v>
      </c>
      <c r="E22" s="2">
        <v>18300000</v>
      </c>
      <c r="F22" s="1"/>
      <c r="G22" s="1"/>
      <c r="H22" s="2">
        <v>20</v>
      </c>
      <c r="I22" s="1"/>
      <c r="J22" s="1"/>
      <c r="K22" s="2"/>
      <c r="L22" s="1"/>
      <c r="M22" s="1"/>
      <c r="N22" s="2">
        <f>H22+K22</f>
        <v>20</v>
      </c>
    </row>
    <row r="23" spans="2:14" ht="12" customHeight="1">
      <c r="B23" s="1" t="s">
        <v>180</v>
      </c>
      <c r="E23" s="2">
        <v>10192000</v>
      </c>
      <c r="F23" s="1"/>
      <c r="G23" s="1"/>
      <c r="H23" s="2"/>
      <c r="I23" s="1"/>
      <c r="J23" s="1"/>
      <c r="K23" s="2"/>
      <c r="L23" s="1"/>
      <c r="M23" s="1"/>
      <c r="N23" s="2"/>
    </row>
    <row r="24" spans="2:14" ht="12" customHeight="1">
      <c r="B24" s="1" t="s">
        <v>181</v>
      </c>
      <c r="F24" s="1"/>
      <c r="G24" s="1"/>
      <c r="H24" s="2"/>
      <c r="I24" s="1"/>
      <c r="J24" s="1"/>
      <c r="K24" s="2"/>
      <c r="L24" s="1"/>
      <c r="M24" s="1"/>
      <c r="N24" s="2"/>
    </row>
    <row r="25" spans="2:14" ht="12" customHeight="1">
      <c r="B25" s="1" t="s">
        <v>182</v>
      </c>
      <c r="E25" s="2"/>
      <c r="F25" s="1"/>
      <c r="G25" s="1"/>
      <c r="H25" s="2">
        <v>7591599.54</v>
      </c>
      <c r="I25" s="1"/>
      <c r="J25" s="1"/>
      <c r="K25" s="2"/>
      <c r="L25" s="1"/>
      <c r="M25" s="1"/>
      <c r="N25" s="2">
        <f>H25+K25</f>
        <v>7591599.54</v>
      </c>
    </row>
    <row r="26" spans="2:14" ht="12" customHeight="1">
      <c r="B26" s="1" t="s">
        <v>183</v>
      </c>
      <c r="E26" s="2"/>
      <c r="F26" s="1"/>
      <c r="G26" s="1"/>
      <c r="H26" s="2"/>
      <c r="I26" s="1"/>
      <c r="J26" s="1"/>
      <c r="K26" s="2"/>
      <c r="L26" s="1"/>
      <c r="M26" s="1"/>
      <c r="N26" s="2"/>
    </row>
    <row r="27" spans="2:14" ht="12" customHeight="1">
      <c r="B27" s="1" t="s">
        <v>184</v>
      </c>
      <c r="E27" s="2"/>
      <c r="F27" s="1"/>
      <c r="G27" s="1"/>
      <c r="H27" s="2"/>
      <c r="I27" s="1"/>
      <c r="J27" s="1"/>
      <c r="K27" s="2"/>
      <c r="L27" s="1"/>
      <c r="M27" s="1"/>
      <c r="N27" s="2"/>
    </row>
    <row r="28" spans="2:14" ht="12" customHeight="1">
      <c r="B28" s="1" t="s">
        <v>185</v>
      </c>
      <c r="E28" s="2">
        <v>-147069000</v>
      </c>
      <c r="F28" s="1"/>
      <c r="G28" s="1"/>
      <c r="H28" s="2">
        <v>-66169004</v>
      </c>
      <c r="I28" s="1"/>
      <c r="J28" s="1"/>
      <c r="K28" s="2"/>
      <c r="L28" s="1"/>
      <c r="M28" s="1"/>
      <c r="N28" s="2">
        <f>H28+K28</f>
        <v>-66169004</v>
      </c>
    </row>
    <row r="29" spans="1:15" ht="6" customHeight="1">
      <c r="A29" s="42"/>
      <c r="B29" s="22"/>
      <c r="C29" s="42"/>
      <c r="D29" s="42"/>
      <c r="E29" s="21"/>
      <c r="F29" s="22"/>
      <c r="G29" s="22"/>
      <c r="H29" s="21"/>
      <c r="I29" s="22"/>
      <c r="J29" s="22"/>
      <c r="K29" s="21"/>
      <c r="L29" s="22"/>
      <c r="M29" s="22"/>
      <c r="N29" s="21"/>
      <c r="O29" s="42"/>
    </row>
    <row r="30" spans="1:15" ht="12" customHeight="1">
      <c r="A30" s="42"/>
      <c r="B30" s="22" t="s">
        <v>186</v>
      </c>
      <c r="C30" s="42"/>
      <c r="D30" s="42"/>
      <c r="E30" s="21">
        <f>SUM(E19:E28)</f>
        <v>201410000</v>
      </c>
      <c r="F30" s="22"/>
      <c r="G30" s="22"/>
      <c r="H30" s="21">
        <f>SUM(H19:H28)</f>
        <v>-58577384.46</v>
      </c>
      <c r="I30" s="22"/>
      <c r="J30" s="22"/>
      <c r="K30" s="21"/>
      <c r="L30" s="22"/>
      <c r="M30" s="22"/>
      <c r="N30" s="21">
        <f>SUM(N19:N28)</f>
        <v>-58577384.46</v>
      </c>
      <c r="O30" s="42"/>
    </row>
    <row r="31" spans="1:15" ht="6" customHeight="1">
      <c r="A31" s="42"/>
      <c r="B31" s="22"/>
      <c r="C31" s="42"/>
      <c r="D31" s="42"/>
      <c r="E31" s="21"/>
      <c r="F31" s="22"/>
      <c r="G31" s="22"/>
      <c r="H31" s="21"/>
      <c r="I31" s="22"/>
      <c r="J31" s="22"/>
      <c r="K31" s="21"/>
      <c r="L31" s="22"/>
      <c r="M31" s="22"/>
      <c r="N31" s="21"/>
      <c r="O31" s="42"/>
    </row>
    <row r="32" spans="1:15" ht="12" customHeight="1">
      <c r="A32" s="42"/>
      <c r="B32" s="22" t="s">
        <v>187</v>
      </c>
      <c r="C32" s="42"/>
      <c r="D32" s="4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42"/>
    </row>
    <row r="33" spans="1:15" ht="6" customHeight="1">
      <c r="A33" s="42"/>
      <c r="B33" s="22"/>
      <c r="C33" s="42"/>
      <c r="D33" s="42"/>
      <c r="E33" s="21"/>
      <c r="F33" s="22"/>
      <c r="G33" s="22"/>
      <c r="H33" s="21"/>
      <c r="I33" s="22"/>
      <c r="J33" s="22"/>
      <c r="K33" s="21"/>
      <c r="L33" s="22"/>
      <c r="M33" s="22"/>
      <c r="N33" s="21"/>
      <c r="O33" s="42"/>
    </row>
    <row r="34" spans="2:14" ht="12" customHeight="1">
      <c r="B34" s="1" t="s">
        <v>188</v>
      </c>
      <c r="E34" s="2">
        <v>500000000</v>
      </c>
      <c r="F34" s="1"/>
      <c r="G34" s="1"/>
      <c r="H34" s="2">
        <v>-840000000</v>
      </c>
      <c r="I34" s="1"/>
      <c r="J34" s="1"/>
      <c r="K34" s="2"/>
      <c r="L34" s="1"/>
      <c r="M34" s="1"/>
      <c r="N34" s="2">
        <f>H34+K34</f>
        <v>-840000000</v>
      </c>
    </row>
    <row r="35" spans="2:14" ht="12" customHeight="1">
      <c r="B35" s="1" t="s">
        <v>189</v>
      </c>
      <c r="E35" s="2"/>
      <c r="F35" s="1"/>
      <c r="G35" s="1"/>
      <c r="H35" s="2"/>
      <c r="I35" s="1"/>
      <c r="J35" s="1"/>
      <c r="K35" s="2"/>
      <c r="L35" s="1"/>
      <c r="M35" s="1"/>
      <c r="N35" s="2"/>
    </row>
    <row r="36" spans="2:14" ht="12" customHeight="1">
      <c r="B36" s="1" t="s">
        <v>190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2" customHeight="1">
      <c r="B37" s="1" t="s">
        <v>191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2" customHeight="1">
      <c r="B38" s="1" t="s">
        <v>192</v>
      </c>
      <c r="E38" s="2"/>
      <c r="F38" s="1"/>
      <c r="G38" s="1"/>
      <c r="H38" s="2">
        <v>34455536</v>
      </c>
      <c r="I38" s="1"/>
      <c r="J38" s="1"/>
      <c r="K38" s="2"/>
      <c r="L38" s="1"/>
      <c r="M38" s="1"/>
      <c r="N38" s="2">
        <f>H38+K38</f>
        <v>34455536</v>
      </c>
    </row>
    <row r="39" spans="2:14" ht="12" customHeight="1">
      <c r="B39" s="1" t="s">
        <v>193</v>
      </c>
      <c r="E39" s="2"/>
      <c r="F39" s="1"/>
      <c r="G39" s="1"/>
      <c r="H39" s="2"/>
      <c r="I39" s="1"/>
      <c r="J39" s="1"/>
      <c r="K39" s="2"/>
      <c r="L39" s="1"/>
      <c r="M39" s="1"/>
      <c r="N39" s="2"/>
    </row>
    <row r="40" spans="2:14" ht="12" customHeight="1">
      <c r="B40" s="1" t="s">
        <v>194</v>
      </c>
      <c r="E40" s="2"/>
      <c r="F40" s="1"/>
      <c r="G40" s="1"/>
      <c r="H40" s="2"/>
      <c r="I40" s="1"/>
      <c r="J40" s="1"/>
      <c r="K40" s="2"/>
      <c r="L40" s="1"/>
      <c r="M40" s="1"/>
      <c r="N40" s="2"/>
    </row>
    <row r="41" spans="2:14" ht="12" customHeight="1">
      <c r="B41" s="1" t="s">
        <v>195</v>
      </c>
      <c r="E41" s="2"/>
      <c r="F41" s="1"/>
      <c r="G41" s="1"/>
      <c r="H41" s="2"/>
      <c r="I41" s="1"/>
      <c r="J41" s="1"/>
      <c r="K41" s="2"/>
      <c r="L41" s="1"/>
      <c r="M41" s="1"/>
      <c r="N41" s="2"/>
    </row>
    <row r="42" spans="2:14" ht="12" customHeight="1">
      <c r="B42" s="1" t="s">
        <v>196</v>
      </c>
      <c r="E42" s="2">
        <v>-3418569000</v>
      </c>
      <c r="F42" s="1"/>
      <c r="G42" s="1"/>
      <c r="H42" s="2">
        <v>-3216327409.7</v>
      </c>
      <c r="I42" s="1"/>
      <c r="J42" s="1"/>
      <c r="K42" s="2"/>
      <c r="L42" s="1"/>
      <c r="M42" s="1"/>
      <c r="N42" s="2">
        <f>H42+K42</f>
        <v>-3216327409.7</v>
      </c>
    </row>
    <row r="43" spans="1:15" ht="6" customHeight="1">
      <c r="A43" s="42"/>
      <c r="B43" s="22"/>
      <c r="C43" s="42"/>
      <c r="D43" s="42"/>
      <c r="E43" s="21"/>
      <c r="F43" s="22"/>
      <c r="G43" s="22"/>
      <c r="H43" s="21"/>
      <c r="I43" s="22"/>
      <c r="J43" s="22"/>
      <c r="K43" s="21"/>
      <c r="L43" s="22"/>
      <c r="M43" s="22"/>
      <c r="N43" s="21"/>
      <c r="O43" s="42"/>
    </row>
    <row r="44" spans="1:15" ht="12" customHeight="1">
      <c r="A44" s="42"/>
      <c r="B44" s="22" t="s">
        <v>197</v>
      </c>
      <c r="C44" s="42"/>
      <c r="D44" s="42"/>
      <c r="E44" s="21">
        <f>SUM(E34:E42)</f>
        <v>-2918569000</v>
      </c>
      <c r="F44" s="22"/>
      <c r="G44" s="22"/>
      <c r="H44" s="21">
        <f>SUM(H34:H42)</f>
        <v>-4021871873.7</v>
      </c>
      <c r="I44" s="22"/>
      <c r="J44" s="22"/>
      <c r="K44" s="21"/>
      <c r="L44" s="22"/>
      <c r="M44" s="22"/>
      <c r="N44" s="21">
        <f>SUM(N34:N42)</f>
        <v>-4021871873.7</v>
      </c>
      <c r="O44" s="42"/>
    </row>
    <row r="45" spans="1:15" ht="6" customHeight="1">
      <c r="A45" s="42"/>
      <c r="B45" s="22"/>
      <c r="C45" s="42"/>
      <c r="D45" s="42"/>
      <c r="E45" s="21"/>
      <c r="F45" s="22"/>
      <c r="G45" s="22"/>
      <c r="H45" s="21"/>
      <c r="I45" s="22"/>
      <c r="J45" s="22"/>
      <c r="K45" s="21"/>
      <c r="L45" s="22"/>
      <c r="M45" s="22"/>
      <c r="N45" s="21"/>
      <c r="O45" s="42"/>
    </row>
    <row r="46" spans="1:15" ht="12" customHeight="1">
      <c r="A46" s="42"/>
      <c r="B46" s="22" t="s">
        <v>198</v>
      </c>
      <c r="C46" s="42"/>
      <c r="D46" s="42"/>
      <c r="E46" s="21"/>
      <c r="F46" s="22"/>
      <c r="G46" s="22"/>
      <c r="H46" s="21"/>
      <c r="I46" s="22"/>
      <c r="J46" s="22"/>
      <c r="K46" s="21"/>
      <c r="L46" s="22"/>
      <c r="M46" s="22"/>
      <c r="N46" s="21"/>
      <c r="O46" s="42"/>
    </row>
    <row r="47" spans="1:15" ht="6" customHeight="1">
      <c r="A47" s="42"/>
      <c r="B47" s="22"/>
      <c r="C47" s="42"/>
      <c r="D47" s="42"/>
      <c r="E47" s="21"/>
      <c r="F47" s="22"/>
      <c r="G47" s="22"/>
      <c r="H47" s="21"/>
      <c r="I47" s="22"/>
      <c r="J47" s="22"/>
      <c r="K47" s="21"/>
      <c r="L47" s="22"/>
      <c r="M47" s="22"/>
      <c r="N47" s="21"/>
      <c r="O47" s="42"/>
    </row>
    <row r="48" spans="1:15" ht="12" customHeight="1">
      <c r="A48" s="42"/>
      <c r="B48" s="22" t="s">
        <v>199</v>
      </c>
      <c r="C48" s="42"/>
      <c r="D48" s="42"/>
      <c r="E48" s="21">
        <f>E15+E30+E44+E46</f>
        <v>-1817143000</v>
      </c>
      <c r="F48" s="22"/>
      <c r="G48" s="22"/>
      <c r="H48" s="21">
        <f>H15+H30+H44+H46</f>
        <v>-3886464724.58</v>
      </c>
      <c r="I48" s="22"/>
      <c r="J48" s="22"/>
      <c r="K48" s="21"/>
      <c r="L48" s="22"/>
      <c r="M48" s="22"/>
      <c r="N48" s="21">
        <f>N15+N30+N44+N46</f>
        <v>-3886464724.58</v>
      </c>
      <c r="O48" s="42"/>
    </row>
    <row r="49" spans="1:15" ht="6" customHeight="1">
      <c r="A49" s="42"/>
      <c r="B49" s="22"/>
      <c r="C49" s="42"/>
      <c r="D49" s="42"/>
      <c r="E49" s="21"/>
      <c r="F49" s="22"/>
      <c r="G49" s="22"/>
      <c r="H49" s="21"/>
      <c r="I49" s="22"/>
      <c r="J49" s="22"/>
      <c r="K49" s="21"/>
      <c r="L49" s="22"/>
      <c r="M49" s="22"/>
      <c r="N49" s="21"/>
      <c r="O49" s="42"/>
    </row>
    <row r="50" spans="1:15" ht="12" customHeight="1">
      <c r="A50" s="42"/>
      <c r="B50" s="22" t="s">
        <v>200</v>
      </c>
      <c r="C50" s="42"/>
      <c r="D50" s="42"/>
      <c r="E50" s="21">
        <v>5390187000</v>
      </c>
      <c r="F50" s="22"/>
      <c r="G50" s="22"/>
      <c r="H50" s="21">
        <v>10110094226.72</v>
      </c>
      <c r="I50" s="22"/>
      <c r="J50" s="22"/>
      <c r="K50" s="21"/>
      <c r="L50" s="22"/>
      <c r="M50" s="22"/>
      <c r="N50" s="21">
        <f>H50+K50</f>
        <v>10110094226.72</v>
      </c>
      <c r="O50" s="42"/>
    </row>
    <row r="51" spans="1:15" ht="6" customHeight="1">
      <c r="A51" s="42"/>
      <c r="B51" s="22"/>
      <c r="C51" s="42"/>
      <c r="D51" s="42"/>
      <c r="E51" s="21"/>
      <c r="F51" s="22"/>
      <c r="G51" s="22"/>
      <c r="H51" s="21"/>
      <c r="I51" s="22"/>
      <c r="J51" s="22"/>
      <c r="K51" s="21"/>
      <c r="L51" s="22"/>
      <c r="M51" s="22"/>
      <c r="N51" s="21"/>
      <c r="O51" s="42"/>
    </row>
    <row r="52" spans="1:15" ht="12" customHeight="1">
      <c r="A52" s="42"/>
      <c r="B52" s="22" t="s">
        <v>201</v>
      </c>
      <c r="C52" s="42"/>
      <c r="D52" s="42"/>
      <c r="E52" s="21">
        <f>E50+E48</f>
        <v>3573044000</v>
      </c>
      <c r="F52" s="22"/>
      <c r="G52" s="22"/>
      <c r="H52" s="21">
        <f>H48+H50</f>
        <v>6223629502.139999</v>
      </c>
      <c r="I52" s="22"/>
      <c r="J52" s="22"/>
      <c r="K52" s="21"/>
      <c r="L52" s="22"/>
      <c r="M52" s="22"/>
      <c r="N52" s="21">
        <f>N48+N50</f>
        <v>6223629502.139999</v>
      </c>
      <c r="O52" s="42"/>
    </row>
    <row r="53" spans="2:14" ht="16.5">
      <c r="B53" s="1"/>
      <c r="E53" s="2"/>
      <c r="H53" s="2"/>
      <c r="K53" s="2"/>
      <c r="N53" s="2"/>
    </row>
    <row r="54" spans="2:14" ht="16.5">
      <c r="B54" s="1"/>
      <c r="E54" s="2"/>
      <c r="H54" s="2"/>
      <c r="K54" s="2"/>
      <c r="N54" s="2"/>
    </row>
    <row r="55" spans="1:15" ht="16.5">
      <c r="A55" s="43"/>
      <c r="B55" s="30"/>
      <c r="C55" s="44"/>
      <c r="D55" s="44"/>
      <c r="E55" s="31"/>
      <c r="F55" s="44"/>
      <c r="G55" s="44"/>
      <c r="H55" s="31"/>
      <c r="I55" s="44"/>
      <c r="J55" s="44"/>
      <c r="K55" s="31"/>
      <c r="L55" s="44"/>
      <c r="M55" s="44"/>
      <c r="N55" s="31"/>
      <c r="O55" s="44"/>
    </row>
    <row r="56" spans="1:15" ht="16.5">
      <c r="A56" s="1" t="s">
        <v>202</v>
      </c>
      <c r="B56" s="45"/>
      <c r="C56" s="45"/>
      <c r="D56" s="45"/>
      <c r="E56" s="46"/>
      <c r="F56" s="45"/>
      <c r="G56" s="45"/>
      <c r="H56" s="46"/>
      <c r="I56" s="45"/>
      <c r="J56" s="45"/>
      <c r="K56" s="46"/>
      <c r="L56" s="45"/>
      <c r="M56" s="45"/>
      <c r="N56" s="46"/>
      <c r="O56" s="45"/>
    </row>
    <row r="57" spans="1:14" ht="16.5">
      <c r="A57" s="1" t="s">
        <v>295</v>
      </c>
      <c r="B57" s="1"/>
      <c r="E57" s="2"/>
      <c r="H57" s="2"/>
      <c r="K57" s="2"/>
      <c r="N57" s="2"/>
    </row>
    <row r="58" spans="1:14" ht="16.5">
      <c r="A58" s="1" t="s">
        <v>203</v>
      </c>
      <c r="B58" s="1"/>
      <c r="E58" s="2"/>
      <c r="H58" s="2"/>
      <c r="K58" s="2"/>
      <c r="N58" s="2"/>
    </row>
    <row r="59" spans="1:14" ht="16.5">
      <c r="A59" s="1" t="s">
        <v>204</v>
      </c>
      <c r="B59" s="1"/>
      <c r="E59" s="2"/>
      <c r="H59" s="2"/>
      <c r="K59" s="2"/>
      <c r="N59" s="2"/>
    </row>
    <row r="60" spans="1:14" ht="16.5">
      <c r="A60" s="1" t="s">
        <v>205</v>
      </c>
      <c r="B60" s="1"/>
      <c r="E60" s="2"/>
      <c r="H60" s="2"/>
      <c r="K60" s="2"/>
      <c r="N60" s="2"/>
    </row>
    <row r="61" spans="2:14" ht="16.5">
      <c r="B61" s="1"/>
      <c r="E61" s="1"/>
      <c r="H61" s="1"/>
      <c r="K61" s="1"/>
      <c r="N61" s="1"/>
    </row>
    <row r="62" ht="16.5">
      <c r="A62" s="47"/>
    </row>
    <row r="64" spans="1:6" ht="16.5">
      <c r="A64" s="5"/>
      <c r="B64" s="5"/>
      <c r="C64" s="5"/>
      <c r="D64" s="5"/>
      <c r="E64" s="5"/>
      <c r="F64" s="5"/>
    </row>
  </sheetData>
  <mergeCells count="8">
    <mergeCell ref="A2:F2"/>
    <mergeCell ref="G2:O2"/>
    <mergeCell ref="A3:C5"/>
    <mergeCell ref="D3:O3"/>
    <mergeCell ref="D4:F5"/>
    <mergeCell ref="G4:I5"/>
    <mergeCell ref="J4:L5"/>
    <mergeCell ref="M4:O5"/>
  </mergeCells>
  <printOptions/>
  <pageMargins left="0.6299212598425197" right="0.4724409448818898" top="0.6299212598425197" bottom="0.6299212598425197" header="0.6299212598425197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5"/>
  <sheetViews>
    <sheetView workbookViewId="0" topLeftCell="A1">
      <selection activeCell="E22" sqref="E22"/>
    </sheetView>
  </sheetViews>
  <sheetFormatPr defaultColWidth="9.00390625" defaultRowHeight="16.5"/>
  <cols>
    <col min="1" max="1" width="15.625" style="0" customWidth="1"/>
    <col min="2" max="2" width="4.875" style="0" customWidth="1"/>
    <col min="3" max="3" width="19.25390625" style="0" customWidth="1"/>
    <col min="4" max="4" width="15.625" style="0" customWidth="1"/>
    <col min="5" max="5" width="14.125" style="0" customWidth="1"/>
    <col min="6" max="6" width="16.75390625" style="0" customWidth="1"/>
    <col min="7" max="7" width="5.125" style="0" customWidth="1"/>
    <col min="8" max="8" width="15.625" style="0" customWidth="1"/>
    <col min="9" max="9" width="4.625" style="0" customWidth="1"/>
    <col min="10" max="10" width="17.625" style="0" customWidth="1"/>
    <col min="11" max="11" width="15.50390625" style="0" customWidth="1"/>
    <col min="12" max="12" width="14.25390625" style="0" customWidth="1"/>
    <col min="13" max="13" width="17.125" style="0" customWidth="1"/>
    <col min="14" max="14" width="6.625" style="0" customWidth="1"/>
  </cols>
  <sheetData>
    <row r="1" spans="1:25" ht="16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0</v>
      </c>
      <c r="Y1" s="10"/>
    </row>
    <row r="2" spans="1:25" ht="25.5">
      <c r="A2" s="119" t="s">
        <v>233</v>
      </c>
      <c r="B2" s="120"/>
      <c r="C2" s="120"/>
      <c r="D2" s="120"/>
      <c r="E2" s="120"/>
      <c r="F2" s="120"/>
      <c r="G2" s="120"/>
      <c r="H2" s="121" t="s">
        <v>1</v>
      </c>
      <c r="I2" s="122"/>
      <c r="J2" s="122"/>
      <c r="K2" s="122"/>
      <c r="L2" s="122"/>
      <c r="M2" s="122"/>
      <c r="N2" s="122"/>
      <c r="Y2" s="10"/>
    </row>
    <row r="3" spans="1:25" ht="23.25" customHeight="1">
      <c r="A3" s="11" t="s">
        <v>2</v>
      </c>
      <c r="B3" s="11"/>
      <c r="C3" s="123" t="s">
        <v>234</v>
      </c>
      <c r="D3" s="123"/>
      <c r="E3" s="123"/>
      <c r="F3" s="123"/>
      <c r="G3" s="123"/>
      <c r="H3" s="124" t="s">
        <v>237</v>
      </c>
      <c r="I3" s="125"/>
      <c r="J3" s="125"/>
      <c r="K3" s="125"/>
      <c r="L3" s="125"/>
      <c r="M3" s="126" t="s">
        <v>291</v>
      </c>
      <c r="N3" s="126"/>
      <c r="Y3" s="10"/>
    </row>
    <row r="4" spans="1:25" ht="16.5">
      <c r="A4" s="107" t="s">
        <v>3</v>
      </c>
      <c r="B4" s="118"/>
      <c r="C4" s="118" t="s">
        <v>4</v>
      </c>
      <c r="D4" s="118" t="s">
        <v>5</v>
      </c>
      <c r="E4" s="118" t="s">
        <v>6</v>
      </c>
      <c r="F4" s="118" t="s">
        <v>7</v>
      </c>
      <c r="G4" s="102"/>
      <c r="H4" s="107" t="s">
        <v>8</v>
      </c>
      <c r="I4" s="118"/>
      <c r="J4" s="118" t="s">
        <v>9</v>
      </c>
      <c r="K4" s="118" t="s">
        <v>10</v>
      </c>
      <c r="L4" s="118" t="s">
        <v>11</v>
      </c>
      <c r="M4" s="118" t="s">
        <v>7</v>
      </c>
      <c r="N4" s="102"/>
      <c r="Y4" s="10"/>
    </row>
    <row r="5" spans="1:25" ht="16.5">
      <c r="A5" s="13" t="s">
        <v>12</v>
      </c>
      <c r="B5" s="14" t="s">
        <v>13</v>
      </c>
      <c r="C5" s="118"/>
      <c r="D5" s="118"/>
      <c r="E5" s="118"/>
      <c r="F5" s="14" t="s">
        <v>14</v>
      </c>
      <c r="G5" s="15" t="s">
        <v>15</v>
      </c>
      <c r="H5" s="13" t="s">
        <v>16</v>
      </c>
      <c r="I5" s="14" t="s">
        <v>15</v>
      </c>
      <c r="J5" s="118"/>
      <c r="K5" s="118"/>
      <c r="L5" s="118"/>
      <c r="M5" s="14" t="s">
        <v>14</v>
      </c>
      <c r="N5" s="15" t="s">
        <v>15</v>
      </c>
      <c r="Y5" s="10"/>
    </row>
    <row r="6" spans="1:25" ht="16.5">
      <c r="A6" s="16"/>
      <c r="B6" s="16"/>
      <c r="C6" s="11"/>
      <c r="D6" s="16"/>
      <c r="E6" s="16"/>
      <c r="F6" s="16"/>
      <c r="G6" s="16"/>
      <c r="H6" s="16"/>
      <c r="I6" s="16"/>
      <c r="J6" s="11"/>
      <c r="K6" s="16"/>
      <c r="L6" s="16"/>
      <c r="M6" s="16"/>
      <c r="N6" s="16"/>
      <c r="Y6" s="10"/>
    </row>
    <row r="7" spans="1:25" s="1" customFormat="1" ht="12" customHeight="1">
      <c r="A7" s="80">
        <f>A9+A20+A30+A35+A47+A50+A53</f>
        <v>37210185371.090004</v>
      </c>
      <c r="B7" s="17">
        <f>A7/$A$7*100</f>
        <v>100</v>
      </c>
      <c r="C7" s="18" t="s">
        <v>17</v>
      </c>
      <c r="D7" s="19">
        <f>D9+D20+D30+D35+D47+D50+D53</f>
        <v>13079785326.09</v>
      </c>
      <c r="E7" s="20"/>
      <c r="F7" s="19">
        <f>F9+F20+F30+F35+F47+F50+F53</f>
        <v>13079785326.09</v>
      </c>
      <c r="G7" s="17">
        <v>100</v>
      </c>
      <c r="H7" s="21">
        <f>H9+H18+H26+H30+H33</f>
        <v>27248553656.89</v>
      </c>
      <c r="I7" s="21">
        <f>H7/$H$65*100</f>
        <v>73.2287500993221</v>
      </c>
      <c r="J7" s="22" t="s">
        <v>18</v>
      </c>
      <c r="K7" s="21">
        <f>K9+K18+K26+K30+K33</f>
        <v>5971009835.15</v>
      </c>
      <c r="L7" s="21"/>
      <c r="M7" s="21">
        <f>M9+M18+M26+M30+M33</f>
        <v>5971009835.15</v>
      </c>
      <c r="N7" s="21">
        <f>M7/$M$65*100</f>
        <v>45.6506715231766</v>
      </c>
      <c r="Y7" s="23"/>
    </row>
    <row r="8" spans="1:25" s="1" customFormat="1" ht="6" customHeight="1">
      <c r="A8" s="24" t="s">
        <v>19</v>
      </c>
      <c r="B8" s="25"/>
      <c r="C8" s="26"/>
      <c r="D8" s="27"/>
      <c r="E8" s="25"/>
      <c r="F8" s="24" t="s">
        <v>19</v>
      </c>
      <c r="G8" s="25"/>
      <c r="H8" s="2"/>
      <c r="I8" s="2"/>
      <c r="K8" s="2"/>
      <c r="L8" s="2"/>
      <c r="M8" s="2"/>
      <c r="N8" s="2"/>
      <c r="Y8" s="23"/>
    </row>
    <row r="9" spans="1:25" s="1" customFormat="1" ht="12" customHeight="1">
      <c r="A9" s="21">
        <f>SUM(A10:A18)</f>
        <v>11175054523.409998</v>
      </c>
      <c r="B9" s="21">
        <f>A9/$A$7*100</f>
        <v>30.032246310958506</v>
      </c>
      <c r="C9" s="22" t="s">
        <v>20</v>
      </c>
      <c r="D9" s="21">
        <f>SUM(D10:D18)</f>
        <v>7399627642.610001</v>
      </c>
      <c r="E9" s="21"/>
      <c r="F9" s="21">
        <f>SUM(F10:F18)</f>
        <v>7399627642.610001</v>
      </c>
      <c r="G9" s="21">
        <f>F9/$F$7*100</f>
        <v>56.57300527593602</v>
      </c>
      <c r="H9" s="21">
        <f>SUM(H10:H16)</f>
        <v>5579808117.26</v>
      </c>
      <c r="I9" s="21">
        <f>H9/$H$65*100</f>
        <v>14.995378447093588</v>
      </c>
      <c r="J9" s="22" t="s">
        <v>21</v>
      </c>
      <c r="K9" s="21">
        <f>SUM(K10:K16)</f>
        <v>4430498235.03</v>
      </c>
      <c r="L9" s="21"/>
      <c r="M9" s="21">
        <f>SUM(M10:M16)</f>
        <v>4430498235.03</v>
      </c>
      <c r="N9" s="21">
        <f>M9/$M$65*100</f>
        <v>33.87286659967246</v>
      </c>
      <c r="Y9" s="23"/>
    </row>
    <row r="10" spans="1:25" s="1" customFormat="1" ht="12" customHeight="1">
      <c r="A10" s="25">
        <v>467770331.72</v>
      </c>
      <c r="B10" s="25">
        <f>A10/$A$7*100</f>
        <v>1.2571029331217156</v>
      </c>
      <c r="C10" s="26" t="s">
        <v>22</v>
      </c>
      <c r="D10" s="25">
        <v>141400547.14</v>
      </c>
      <c r="E10" s="25"/>
      <c r="F10" s="25">
        <f>D10+E10</f>
        <v>141400547.14</v>
      </c>
      <c r="G10" s="2">
        <f>F10/$F$7*100</f>
        <v>1.0810616811726337</v>
      </c>
      <c r="H10" s="2">
        <v>4653372918</v>
      </c>
      <c r="I10" s="2">
        <f>H10/$H$65*100</f>
        <v>12.505642935107176</v>
      </c>
      <c r="J10" s="1" t="s">
        <v>23</v>
      </c>
      <c r="K10" s="2">
        <v>3827857574</v>
      </c>
      <c r="L10" s="2"/>
      <c r="M10" s="2">
        <f>K10+L10</f>
        <v>3827857574</v>
      </c>
      <c r="N10" s="2">
        <f>M10/$M$65*100</f>
        <v>29.265446477662326</v>
      </c>
      <c r="Y10" s="23"/>
    </row>
    <row r="11" spans="1:25" s="1" customFormat="1" ht="12" customHeight="1">
      <c r="A11" s="25"/>
      <c r="B11" s="25"/>
      <c r="C11" s="26" t="s">
        <v>24</v>
      </c>
      <c r="D11" s="25"/>
      <c r="E11" s="25"/>
      <c r="F11" s="25"/>
      <c r="G11" s="2"/>
      <c r="H11" s="2"/>
      <c r="I11" s="2"/>
      <c r="J11" s="1" t="s">
        <v>25</v>
      </c>
      <c r="K11" s="2"/>
      <c r="L11" s="2"/>
      <c r="M11" s="2"/>
      <c r="N11" s="2"/>
      <c r="Y11" s="23"/>
    </row>
    <row r="12" spans="1:25" s="1" customFormat="1" ht="12" customHeight="1">
      <c r="A12" s="2"/>
      <c r="B12" s="25"/>
      <c r="C12" s="1" t="s">
        <v>26</v>
      </c>
      <c r="D12" s="2"/>
      <c r="E12" s="2"/>
      <c r="F12" s="25"/>
      <c r="G12" s="2"/>
      <c r="H12" s="2"/>
      <c r="I12" s="2"/>
      <c r="J12" s="1" t="s">
        <v>27</v>
      </c>
      <c r="K12" s="2"/>
      <c r="L12" s="2"/>
      <c r="M12" s="2"/>
      <c r="N12" s="2"/>
      <c r="Y12" s="23"/>
    </row>
    <row r="13" spans="1:25" s="1" customFormat="1" ht="12" customHeight="1">
      <c r="A13" s="2">
        <v>9583834910</v>
      </c>
      <c r="B13" s="25">
        <f>A13/$A$7*100</f>
        <v>25.755945084450033</v>
      </c>
      <c r="C13" s="1" t="s">
        <v>28</v>
      </c>
      <c r="D13" s="2">
        <v>6082228955</v>
      </c>
      <c r="E13" s="2"/>
      <c r="F13" s="25">
        <f aca="true" t="shared" si="0" ref="F13:F18">D13+E13</f>
        <v>6082228955</v>
      </c>
      <c r="G13" s="2">
        <f>F13/$F$7*100</f>
        <v>46.50098456025798</v>
      </c>
      <c r="H13" s="2"/>
      <c r="I13" s="2"/>
      <c r="J13" s="1" t="s">
        <v>29</v>
      </c>
      <c r="K13" s="2"/>
      <c r="L13" s="2"/>
      <c r="M13" s="2"/>
      <c r="N13" s="2"/>
      <c r="Y13" s="23"/>
    </row>
    <row r="14" spans="1:25" s="1" customFormat="1" ht="12" customHeight="1">
      <c r="A14" s="2">
        <v>328715920</v>
      </c>
      <c r="B14" s="25">
        <f>A14/$A$7*100</f>
        <v>0.8834030702125761</v>
      </c>
      <c r="C14" s="1" t="s">
        <v>30</v>
      </c>
      <c r="D14" s="2">
        <v>386734432</v>
      </c>
      <c r="E14" s="2"/>
      <c r="F14" s="25">
        <f t="shared" si="0"/>
        <v>386734432</v>
      </c>
      <c r="G14" s="2">
        <f>F14/$F$7*100</f>
        <v>2.956733786972697</v>
      </c>
      <c r="H14" s="2">
        <v>870731477.26</v>
      </c>
      <c r="I14" s="2">
        <f>H14/$H$65*100</f>
        <v>2.340035311773814</v>
      </c>
      <c r="J14" s="1" t="s">
        <v>31</v>
      </c>
      <c r="K14" s="2">
        <v>595470774.03</v>
      </c>
      <c r="L14" s="2"/>
      <c r="M14" s="2">
        <f>K14+L14</f>
        <v>595470774.03</v>
      </c>
      <c r="N14" s="2">
        <f>M14/$M$65*100</f>
        <v>4.552603572493087</v>
      </c>
      <c r="Y14" s="23"/>
    </row>
    <row r="15" spans="1:25" s="1" customFormat="1" ht="12" customHeight="1">
      <c r="A15" s="2"/>
      <c r="B15" s="25"/>
      <c r="C15" s="1" t="s">
        <v>32</v>
      </c>
      <c r="D15" s="2"/>
      <c r="E15" s="2"/>
      <c r="F15" s="25"/>
      <c r="G15" s="2"/>
      <c r="H15" s="2"/>
      <c r="I15" s="2"/>
      <c r="J15" s="1" t="s">
        <v>33</v>
      </c>
      <c r="K15" s="2"/>
      <c r="L15" s="2"/>
      <c r="M15" s="2"/>
      <c r="N15" s="2"/>
      <c r="Y15" s="23"/>
    </row>
    <row r="16" spans="1:25" s="1" customFormat="1" ht="12" customHeight="1">
      <c r="A16" s="2">
        <v>685763837.06</v>
      </c>
      <c r="B16" s="25">
        <f>A16/$A$7*100</f>
        <v>1.8429465755706655</v>
      </c>
      <c r="C16" s="1" t="s">
        <v>34</v>
      </c>
      <c r="D16" s="2">
        <v>515318286.22</v>
      </c>
      <c r="E16" s="2"/>
      <c r="F16" s="25">
        <f t="shared" si="0"/>
        <v>515318286.22</v>
      </c>
      <c r="G16" s="2">
        <f>F16/$F$7*100</f>
        <v>3.9398069109903844</v>
      </c>
      <c r="H16" s="2">
        <v>55703722</v>
      </c>
      <c r="I16" s="2">
        <f>H16/$H$65*100</f>
        <v>0.14970020021259645</v>
      </c>
      <c r="J16" s="1" t="s">
        <v>35</v>
      </c>
      <c r="K16" s="2">
        <v>7169887</v>
      </c>
      <c r="L16" s="2"/>
      <c r="M16" s="2">
        <f>K16+L16</f>
        <v>7169887</v>
      </c>
      <c r="N16" s="2">
        <f>M16/$M$65*100</f>
        <v>0.05481654951705027</v>
      </c>
      <c r="Y16" s="23"/>
    </row>
    <row r="17" spans="1:25" s="1" customFormat="1" ht="12" customHeight="1">
      <c r="A17" s="2">
        <v>108156567.63</v>
      </c>
      <c r="B17" s="25">
        <f>A17/$A$7*100</f>
        <v>0.290663877514652</v>
      </c>
      <c r="C17" s="1" t="s">
        <v>36</v>
      </c>
      <c r="D17" s="2">
        <v>273249803.98</v>
      </c>
      <c r="E17" s="2"/>
      <c r="F17" s="25">
        <f t="shared" si="0"/>
        <v>273249803.98</v>
      </c>
      <c r="G17" s="2">
        <f>F17/$F$7*100</f>
        <v>2.0891000667645043</v>
      </c>
      <c r="H17" s="2"/>
      <c r="I17" s="2"/>
      <c r="K17" s="2"/>
      <c r="L17" s="2"/>
      <c r="M17" s="2"/>
      <c r="N17" s="2"/>
      <c r="Y17" s="23"/>
    </row>
    <row r="18" spans="1:25" s="1" customFormat="1" ht="12" customHeight="1">
      <c r="A18" s="2">
        <v>812957</v>
      </c>
      <c r="B18" s="25"/>
      <c r="C18" s="1" t="s">
        <v>37</v>
      </c>
      <c r="D18" s="2">
        <v>695618.27</v>
      </c>
      <c r="E18" s="2"/>
      <c r="F18" s="25">
        <f t="shared" si="0"/>
        <v>695618.27</v>
      </c>
      <c r="G18" s="2">
        <f>F18/$F$7*100</f>
        <v>0.005318269777810982</v>
      </c>
      <c r="H18" s="21"/>
      <c r="I18" s="21"/>
      <c r="J18" s="22" t="s">
        <v>38</v>
      </c>
      <c r="K18" s="21"/>
      <c r="L18" s="21"/>
      <c r="M18" s="21"/>
      <c r="N18" s="21"/>
      <c r="Y18" s="23"/>
    </row>
    <row r="19" spans="1:25" s="1" customFormat="1" ht="12" customHeight="1">
      <c r="A19" s="2"/>
      <c r="B19" s="2"/>
      <c r="D19" s="2"/>
      <c r="E19" s="2"/>
      <c r="F19" s="2"/>
      <c r="G19" s="2"/>
      <c r="H19" s="2"/>
      <c r="I19" s="2"/>
      <c r="J19" s="1" t="s">
        <v>39</v>
      </c>
      <c r="K19" s="2"/>
      <c r="L19" s="2"/>
      <c r="M19" s="2"/>
      <c r="N19" s="2"/>
      <c r="Y19" s="23"/>
    </row>
    <row r="20" spans="1:25" s="1" customFormat="1" ht="12" customHeight="1">
      <c r="A20" s="21"/>
      <c r="B20" s="21"/>
      <c r="C20" s="22" t="s">
        <v>40</v>
      </c>
      <c r="D20" s="21"/>
      <c r="E20" s="21"/>
      <c r="F20" s="21"/>
      <c r="G20" s="21"/>
      <c r="H20" s="21"/>
      <c r="I20" s="2"/>
      <c r="J20" s="1" t="s">
        <v>41</v>
      </c>
      <c r="K20" s="2"/>
      <c r="L20" s="2"/>
      <c r="M20" s="2"/>
      <c r="N20" s="2"/>
      <c r="Y20" s="23"/>
    </row>
    <row r="21" spans="1:25" s="1" customFormat="1" ht="12" customHeight="1">
      <c r="A21" s="2"/>
      <c r="B21" s="2"/>
      <c r="C21" s="1" t="s">
        <v>42</v>
      </c>
      <c r="D21" s="2"/>
      <c r="E21" s="2"/>
      <c r="F21" s="2"/>
      <c r="G21" s="2"/>
      <c r="H21" s="2"/>
      <c r="I21" s="2"/>
      <c r="J21" s="1" t="s">
        <v>43</v>
      </c>
      <c r="K21" s="2"/>
      <c r="L21" s="2"/>
      <c r="M21" s="2"/>
      <c r="N21" s="2"/>
      <c r="Y21" s="23"/>
    </row>
    <row r="22" spans="1:25" s="1" customFormat="1" ht="12" customHeight="1">
      <c r="A22" s="2"/>
      <c r="B22" s="2"/>
      <c r="C22" s="1" t="s">
        <v>44</v>
      </c>
      <c r="D22" s="2"/>
      <c r="E22" s="2"/>
      <c r="F22" s="2"/>
      <c r="G22" s="2"/>
      <c r="H22" s="2"/>
      <c r="I22" s="2"/>
      <c r="J22" s="1" t="s">
        <v>45</v>
      </c>
      <c r="K22" s="2"/>
      <c r="L22" s="2"/>
      <c r="M22" s="2"/>
      <c r="N22" s="2"/>
      <c r="Y22" s="23"/>
    </row>
    <row r="23" spans="1:14" s="1" customFormat="1" ht="12" customHeight="1">
      <c r="A23" s="2"/>
      <c r="B23" s="2"/>
      <c r="C23" s="1" t="s">
        <v>46</v>
      </c>
      <c r="D23" s="2"/>
      <c r="E23" s="2"/>
      <c r="F23" s="2"/>
      <c r="G23" s="2"/>
      <c r="H23" s="2"/>
      <c r="I23" s="2"/>
      <c r="J23" s="1" t="s">
        <v>47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48</v>
      </c>
      <c r="D24" s="2"/>
      <c r="E24" s="2"/>
      <c r="F24" s="2"/>
      <c r="G24" s="2"/>
      <c r="H24" s="2"/>
      <c r="I24" s="2"/>
      <c r="J24" s="1" t="s">
        <v>49</v>
      </c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2"/>
      <c r="I25" s="2"/>
      <c r="K25" s="2"/>
      <c r="L25" s="2"/>
      <c r="M25" s="2"/>
      <c r="N25" s="2"/>
    </row>
    <row r="26" spans="1:14" s="1" customFormat="1" ht="12" customHeight="1">
      <c r="A26" s="2"/>
      <c r="B26" s="2"/>
      <c r="C26" s="1" t="s">
        <v>51</v>
      </c>
      <c r="D26" s="2"/>
      <c r="E26" s="2"/>
      <c r="F26" s="2"/>
      <c r="G26" s="2"/>
      <c r="H26" s="21"/>
      <c r="I26" s="21"/>
      <c r="J26" s="22" t="s">
        <v>52</v>
      </c>
      <c r="K26" s="21"/>
      <c r="L26" s="21"/>
      <c r="M26" s="21"/>
      <c r="N26" s="21"/>
    </row>
    <row r="27" spans="1:14" s="1" customFormat="1" ht="12" customHeight="1">
      <c r="A27" s="2"/>
      <c r="B27" s="2"/>
      <c r="C27" s="1" t="s">
        <v>53</v>
      </c>
      <c r="D27" s="2"/>
      <c r="E27" s="2"/>
      <c r="F27" s="2"/>
      <c r="G27" s="2"/>
      <c r="H27" s="2"/>
      <c r="I27" s="2"/>
      <c r="J27" s="1" t="s">
        <v>54</v>
      </c>
      <c r="K27" s="2"/>
      <c r="L27" s="2"/>
      <c r="M27" s="2"/>
      <c r="N27" s="2"/>
    </row>
    <row r="28" spans="1:14" s="1" customFormat="1" ht="12" customHeight="1">
      <c r="A28" s="2"/>
      <c r="B28" s="2"/>
      <c r="C28" s="1" t="s">
        <v>55</v>
      </c>
      <c r="D28" s="2"/>
      <c r="E28" s="2"/>
      <c r="F28" s="2"/>
      <c r="G28" s="2"/>
      <c r="H28" s="2"/>
      <c r="I28" s="2"/>
      <c r="J28" s="1" t="s">
        <v>56</v>
      </c>
      <c r="K28" s="2"/>
      <c r="L28" s="2"/>
      <c r="M28" s="2"/>
      <c r="N28" s="2"/>
    </row>
    <row r="29" spans="1:14" s="1" customFormat="1" ht="6" customHeight="1">
      <c r="A29" s="2"/>
      <c r="B29" s="2"/>
      <c r="D29" s="2"/>
      <c r="E29" s="2"/>
      <c r="F29" s="2"/>
      <c r="G29" s="2"/>
      <c r="H29" s="2"/>
      <c r="I29" s="2"/>
      <c r="K29" s="2"/>
      <c r="L29" s="2"/>
      <c r="M29" s="2"/>
      <c r="N29" s="2"/>
    </row>
    <row r="30" spans="1:14" s="1" customFormat="1" ht="12" customHeight="1">
      <c r="A30" s="21">
        <f>SUM(A31:A33)</f>
        <v>70548308</v>
      </c>
      <c r="B30" s="21">
        <f>A30/$A$7*100</f>
        <v>0.189594078332143</v>
      </c>
      <c r="C30" s="22" t="s">
        <v>299</v>
      </c>
      <c r="D30" s="21">
        <f>SUM(D31:D33)</f>
        <v>70548288</v>
      </c>
      <c r="E30" s="21"/>
      <c r="F30" s="21">
        <f>SUM(F31:F32)</f>
        <v>70548288</v>
      </c>
      <c r="G30" s="21">
        <f>F30/$F$7*100</f>
        <v>0.5393688523257233</v>
      </c>
      <c r="H30" s="21">
        <f>H31</f>
        <v>1100936017</v>
      </c>
      <c r="I30" s="21">
        <f>H30/$H$65*100</f>
        <v>2.958695330379512</v>
      </c>
      <c r="J30" s="22" t="s">
        <v>57</v>
      </c>
      <c r="K30" s="21">
        <f>K31</f>
        <v>1283881378</v>
      </c>
      <c r="L30" s="21"/>
      <c r="M30" s="21">
        <f>M31</f>
        <v>1283881378</v>
      </c>
      <c r="N30" s="21">
        <f>M30/$M$65*100</f>
        <v>9.815767965541959</v>
      </c>
    </row>
    <row r="31" spans="1:14" s="1" customFormat="1" ht="12" customHeight="1">
      <c r="A31" s="2"/>
      <c r="B31" s="2"/>
      <c r="C31" s="1" t="s">
        <v>58</v>
      </c>
      <c r="D31" s="2"/>
      <c r="E31" s="2"/>
      <c r="F31" s="2"/>
      <c r="G31" s="2"/>
      <c r="H31" s="2">
        <v>1100936017</v>
      </c>
      <c r="I31" s="2">
        <f>H31/$H$65*100</f>
        <v>2.958695330379512</v>
      </c>
      <c r="J31" s="1" t="s">
        <v>59</v>
      </c>
      <c r="K31" s="2">
        <v>1283881378</v>
      </c>
      <c r="L31" s="2"/>
      <c r="M31" s="2">
        <f>K31+L31</f>
        <v>1283881378</v>
      </c>
      <c r="N31" s="2">
        <f>M31/$M$65*100</f>
        <v>9.815767965541959</v>
      </c>
    </row>
    <row r="32" spans="1:14" s="1" customFormat="1" ht="12" customHeight="1">
      <c r="A32" s="2">
        <v>70548308</v>
      </c>
      <c r="B32" s="2">
        <f>A32/$A$7*100</f>
        <v>0.189594078332143</v>
      </c>
      <c r="C32" s="1" t="s">
        <v>60</v>
      </c>
      <c r="D32" s="2">
        <v>70548288</v>
      </c>
      <c r="E32" s="2"/>
      <c r="F32" s="2">
        <f>D32+E32</f>
        <v>70548288</v>
      </c>
      <c r="G32" s="2">
        <f>F32/$F$7*100</f>
        <v>0.5393688523257233</v>
      </c>
      <c r="H32" s="2"/>
      <c r="I32" s="2"/>
      <c r="K32" s="2"/>
      <c r="L32" s="2"/>
      <c r="M32" s="2"/>
      <c r="N32" s="2"/>
    </row>
    <row r="33" spans="1:14" s="1" customFormat="1" ht="12" customHeight="1">
      <c r="A33" s="2"/>
      <c r="B33" s="2"/>
      <c r="C33" s="1" t="s">
        <v>300</v>
      </c>
      <c r="D33" s="2"/>
      <c r="E33" s="2"/>
      <c r="F33" s="2"/>
      <c r="G33" s="2"/>
      <c r="H33" s="21">
        <f>SUM(H34:H39)</f>
        <v>20567809522.63</v>
      </c>
      <c r="I33" s="21">
        <f>H33/$H$65*100</f>
        <v>55.27467632184899</v>
      </c>
      <c r="J33" s="22" t="s">
        <v>61</v>
      </c>
      <c r="K33" s="21">
        <f>SUM(K34:K39)</f>
        <v>256630222.12</v>
      </c>
      <c r="L33" s="21"/>
      <c r="M33" s="21">
        <f>SUM(M34:M39)</f>
        <v>256630222.12</v>
      </c>
      <c r="N33" s="21">
        <f>M33/$M$65*100</f>
        <v>1.962036957962181</v>
      </c>
    </row>
    <row r="34" spans="1:14" s="1" customFormat="1" ht="12" customHeight="1">
      <c r="A34" s="2"/>
      <c r="B34" s="2"/>
      <c r="D34" s="2"/>
      <c r="E34" s="2"/>
      <c r="F34" s="2"/>
      <c r="G34" s="2"/>
      <c r="H34" s="2"/>
      <c r="I34" s="2"/>
      <c r="J34" s="1" t="s">
        <v>62</v>
      </c>
      <c r="K34" s="2"/>
      <c r="L34" s="2"/>
      <c r="M34" s="2"/>
      <c r="N34" s="2"/>
    </row>
    <row r="35" spans="1:14" s="1" customFormat="1" ht="12" customHeight="1">
      <c r="A35" s="21">
        <f>SUM(A36:A45)</f>
        <v>5136204409.320001</v>
      </c>
      <c r="B35" s="21">
        <f aca="true" t="shared" si="1" ref="B35:B41">A35/$A$7*100</f>
        <v>13.803221774085845</v>
      </c>
      <c r="C35" s="22" t="s">
        <v>63</v>
      </c>
      <c r="D35" s="21">
        <f>SUM(D36:D45)</f>
        <v>4974368508.469999</v>
      </c>
      <c r="E35" s="21"/>
      <c r="F35" s="21">
        <f>SUM(F36:F45)</f>
        <v>4974368508.469999</v>
      </c>
      <c r="G35" s="21">
        <f aca="true" t="shared" si="2" ref="G35:G41">F35/$F$7*100</f>
        <v>38.03096445740375</v>
      </c>
      <c r="H35" s="2">
        <v>20566086632.63</v>
      </c>
      <c r="I35" s="2">
        <f>H35/$H$65*100</f>
        <v>55.27004616485618</v>
      </c>
      <c r="J35" s="1" t="s">
        <v>64</v>
      </c>
      <c r="K35" s="2">
        <v>256630222.12</v>
      </c>
      <c r="L35" s="2"/>
      <c r="M35" s="2">
        <f>K35+L35</f>
        <v>256630222.12</v>
      </c>
      <c r="N35" s="2">
        <f>M35/$M$65*100</f>
        <v>1.962036957962181</v>
      </c>
    </row>
    <row r="36" spans="1:14" s="1" customFormat="1" ht="12" customHeight="1">
      <c r="A36" s="2">
        <v>2750367273</v>
      </c>
      <c r="B36" s="2">
        <f t="shared" si="1"/>
        <v>7.3914366337364825</v>
      </c>
      <c r="C36" s="1" t="s">
        <v>65</v>
      </c>
      <c r="D36" s="2">
        <v>2750367273</v>
      </c>
      <c r="E36" s="2"/>
      <c r="F36" s="2">
        <f>D36+E36</f>
        <v>2750367273</v>
      </c>
      <c r="G36" s="2">
        <f t="shared" si="2"/>
        <v>21.02761784257953</v>
      </c>
      <c r="H36" s="2">
        <v>1722890</v>
      </c>
      <c r="I36" s="2"/>
      <c r="J36" s="1" t="s">
        <v>66</v>
      </c>
      <c r="K36" s="2"/>
      <c r="L36" s="2"/>
      <c r="M36" s="2"/>
      <c r="N36" s="2"/>
    </row>
    <row r="37" spans="1:14" s="1" customFormat="1" ht="12" customHeight="1">
      <c r="A37" s="2">
        <v>32513945.73</v>
      </c>
      <c r="B37" s="2">
        <f t="shared" si="1"/>
        <v>0.08737915548053495</v>
      </c>
      <c r="C37" s="1" t="s">
        <v>67</v>
      </c>
      <c r="D37" s="2">
        <v>35150504.99</v>
      </c>
      <c r="E37" s="2"/>
      <c r="F37" s="2">
        <f aca="true" t="shared" si="3" ref="F37:F43">D37+E37</f>
        <v>35150504.99</v>
      </c>
      <c r="G37" s="2">
        <f t="shared" si="2"/>
        <v>0.26873915827873684</v>
      </c>
      <c r="H37" s="2"/>
      <c r="I37" s="2"/>
      <c r="J37" s="1" t="s">
        <v>68</v>
      </c>
      <c r="K37" s="2"/>
      <c r="L37" s="2"/>
      <c r="M37" s="2"/>
      <c r="N37" s="2"/>
    </row>
    <row r="38" spans="1:14" s="1" customFormat="1" ht="12" customHeight="1">
      <c r="A38" s="2">
        <v>741197094.15</v>
      </c>
      <c r="B38" s="2">
        <f t="shared" si="1"/>
        <v>1.9919199185873013</v>
      </c>
      <c r="C38" s="1" t="s">
        <v>69</v>
      </c>
      <c r="D38" s="2">
        <v>714022691.96</v>
      </c>
      <c r="E38" s="2"/>
      <c r="F38" s="2">
        <f t="shared" si="3"/>
        <v>714022691.96</v>
      </c>
      <c r="G38" s="2">
        <f t="shared" si="2"/>
        <v>5.458978677086943</v>
      </c>
      <c r="H38" s="2"/>
      <c r="I38" s="2"/>
      <c r="J38" s="1" t="s">
        <v>70</v>
      </c>
      <c r="K38" s="2"/>
      <c r="L38" s="2"/>
      <c r="M38" s="2"/>
      <c r="N38" s="2"/>
    </row>
    <row r="39" spans="1:14" s="1" customFormat="1" ht="12" customHeight="1">
      <c r="A39" s="2">
        <v>1465730046.55</v>
      </c>
      <c r="B39" s="2">
        <f t="shared" si="1"/>
        <v>3.939056019024245</v>
      </c>
      <c r="C39" s="1" t="s">
        <v>71</v>
      </c>
      <c r="D39" s="2">
        <v>1323540224.27</v>
      </c>
      <c r="E39" s="2"/>
      <c r="F39" s="2">
        <f t="shared" si="3"/>
        <v>1323540224.27</v>
      </c>
      <c r="G39" s="2">
        <f t="shared" si="2"/>
        <v>10.118975130501259</v>
      </c>
      <c r="H39" s="2"/>
      <c r="I39" s="2"/>
      <c r="J39" s="1" t="s">
        <v>72</v>
      </c>
      <c r="K39" s="2"/>
      <c r="L39" s="2"/>
      <c r="M39" s="2"/>
      <c r="N39" s="2"/>
    </row>
    <row r="40" spans="1:14" s="1" customFormat="1" ht="12" customHeight="1">
      <c r="A40" s="2">
        <v>20654759.88</v>
      </c>
      <c r="B40" s="2">
        <f t="shared" si="1"/>
        <v>0.05550834986177591</v>
      </c>
      <c r="C40" s="1" t="s">
        <v>73</v>
      </c>
      <c r="D40" s="2">
        <v>15994840.33</v>
      </c>
      <c r="E40" s="2"/>
      <c r="F40" s="2">
        <f t="shared" si="3"/>
        <v>15994840.33</v>
      </c>
      <c r="G40" s="2">
        <f t="shared" si="2"/>
        <v>0.12228671901896887</v>
      </c>
      <c r="H40" s="2"/>
      <c r="I40" s="2"/>
      <c r="K40" s="2"/>
      <c r="L40" s="2"/>
      <c r="M40" s="2"/>
      <c r="N40" s="2"/>
    </row>
    <row r="41" spans="1:14" s="1" customFormat="1" ht="12" customHeight="1">
      <c r="A41" s="2">
        <v>49350347.01</v>
      </c>
      <c r="B41" s="2">
        <f t="shared" si="1"/>
        <v>0.13262591013142908</v>
      </c>
      <c r="C41" s="1" t="s">
        <v>74</v>
      </c>
      <c r="D41" s="2">
        <v>46752909.92</v>
      </c>
      <c r="E41" s="2"/>
      <c r="F41" s="2">
        <f t="shared" si="3"/>
        <v>46752909.92</v>
      </c>
      <c r="G41" s="2">
        <f t="shared" si="2"/>
        <v>0.35744401574193163</v>
      </c>
      <c r="H41" s="2"/>
      <c r="I41" s="2"/>
      <c r="K41" s="2"/>
      <c r="L41" s="2"/>
      <c r="M41" s="2"/>
      <c r="N41" s="2"/>
    </row>
    <row r="42" spans="1:14" s="1" customFormat="1" ht="12" customHeight="1">
      <c r="A42" s="2"/>
      <c r="B42" s="2"/>
      <c r="C42" s="1" t="s">
        <v>75</v>
      </c>
      <c r="D42" s="2"/>
      <c r="E42" s="2"/>
      <c r="F42" s="2"/>
      <c r="G42" s="2"/>
      <c r="H42" s="21">
        <f>H44+H48+H51+H56+H62</f>
        <v>9961631714.2</v>
      </c>
      <c r="I42" s="21">
        <f>H42/$H$65*100</f>
        <v>26.77124990067792</v>
      </c>
      <c r="J42" s="22" t="s">
        <v>76</v>
      </c>
      <c r="K42" s="21">
        <f>K44+K48+K51+K56+K62</f>
        <v>7108775490.940001</v>
      </c>
      <c r="L42" s="21"/>
      <c r="M42" s="21">
        <f>M44+M48+M51+M56+M62</f>
        <v>7108775490.940001</v>
      </c>
      <c r="N42" s="21">
        <f>M42/$M$65*100</f>
        <v>54.3493284768234</v>
      </c>
    </row>
    <row r="43" spans="1:14" s="1" customFormat="1" ht="12" customHeight="1">
      <c r="A43" s="2">
        <v>76390943</v>
      </c>
      <c r="B43" s="2">
        <f>A43/$A$7*100</f>
        <v>0.2052957872640726</v>
      </c>
      <c r="C43" s="1" t="s">
        <v>296</v>
      </c>
      <c r="D43" s="2">
        <v>88540064</v>
      </c>
      <c r="E43" s="2"/>
      <c r="F43" s="2">
        <f t="shared" si="3"/>
        <v>88540064</v>
      </c>
      <c r="G43" s="2">
        <f>F43/$F$7*100</f>
        <v>0.6769229141963883</v>
      </c>
      <c r="H43" s="2"/>
      <c r="I43" s="2"/>
      <c r="K43" s="2"/>
      <c r="L43" s="2"/>
      <c r="M43" s="2"/>
      <c r="N43" s="2"/>
    </row>
    <row r="44" spans="1:14" s="1" customFormat="1" ht="12" customHeight="1">
      <c r="A44" s="2"/>
      <c r="B44" s="2"/>
      <c r="C44" s="1" t="s">
        <v>77</v>
      </c>
      <c r="D44" s="2"/>
      <c r="E44" s="2"/>
      <c r="F44" s="2"/>
      <c r="G44" s="2"/>
      <c r="H44" s="21">
        <f>SUM(H45:H46)</f>
        <v>2500000000</v>
      </c>
      <c r="I44" s="21">
        <f aca="true" t="shared" si="4" ref="I44:I53">H44/$H$65*100</f>
        <v>6.718590555429871</v>
      </c>
      <c r="J44" s="22" t="s">
        <v>78</v>
      </c>
      <c r="K44" s="21">
        <f>SUM(K45:K46)</f>
        <v>2500000000</v>
      </c>
      <c r="L44" s="21"/>
      <c r="M44" s="21">
        <f>SUM(M45:M46)</f>
        <v>2500000000</v>
      </c>
      <c r="N44" s="21">
        <f aca="true" t="shared" si="5" ref="N44:N53">M44/$M$65*100</f>
        <v>19.1134635444918</v>
      </c>
    </row>
    <row r="45" spans="1:14" s="1" customFormat="1" ht="12" customHeight="1">
      <c r="A45" s="2"/>
      <c r="B45" s="2"/>
      <c r="C45" s="1" t="s">
        <v>79</v>
      </c>
      <c r="D45" s="2"/>
      <c r="E45" s="2"/>
      <c r="F45" s="2"/>
      <c r="G45" s="2"/>
      <c r="H45" s="2">
        <v>2500000000</v>
      </c>
      <c r="I45" s="2">
        <f t="shared" si="4"/>
        <v>6.718590555429871</v>
      </c>
      <c r="J45" s="1" t="s">
        <v>80</v>
      </c>
      <c r="K45" s="2">
        <v>2500000000</v>
      </c>
      <c r="L45" s="2"/>
      <c r="M45" s="2">
        <f>K45+L45</f>
        <v>2500000000</v>
      </c>
      <c r="N45" s="2">
        <f t="shared" si="5"/>
        <v>19.1134635444918</v>
      </c>
    </row>
    <row r="46" spans="1:14" s="1" customFormat="1" ht="12" customHeight="1">
      <c r="A46" s="2"/>
      <c r="B46" s="2"/>
      <c r="D46" s="2"/>
      <c r="E46" s="2"/>
      <c r="F46" s="2"/>
      <c r="G46" s="2"/>
      <c r="H46" s="2"/>
      <c r="I46" s="2"/>
      <c r="J46" s="1" t="s">
        <v>81</v>
      </c>
      <c r="K46" s="2"/>
      <c r="L46" s="2"/>
      <c r="M46" s="2"/>
      <c r="N46" s="2"/>
    </row>
    <row r="47" spans="1:14" s="1" customFormat="1" ht="12" customHeight="1">
      <c r="A47" s="21"/>
      <c r="B47" s="21"/>
      <c r="C47" s="22" t="s">
        <v>82</v>
      </c>
      <c r="D47" s="21"/>
      <c r="E47" s="21"/>
      <c r="F47" s="21"/>
      <c r="G47" s="21"/>
      <c r="H47" s="2"/>
      <c r="I47" s="2"/>
      <c r="K47" s="2"/>
      <c r="L47" s="2"/>
      <c r="M47" s="2"/>
      <c r="N47" s="2"/>
    </row>
    <row r="48" spans="1:14" s="1" customFormat="1" ht="12" customHeight="1">
      <c r="A48" s="2"/>
      <c r="B48" s="2"/>
      <c r="C48" s="1" t="s">
        <v>83</v>
      </c>
      <c r="D48" s="2"/>
      <c r="E48" s="2"/>
      <c r="F48" s="2"/>
      <c r="G48" s="2"/>
      <c r="H48" s="21">
        <f>H49</f>
        <v>2541438703.29</v>
      </c>
      <c r="I48" s="21">
        <f t="shared" si="4"/>
        <v>6.829954427651252</v>
      </c>
      <c r="J48" s="22" t="s">
        <v>84</v>
      </c>
      <c r="K48" s="21">
        <f>K49</f>
        <v>2541438703.29</v>
      </c>
      <c r="L48" s="21"/>
      <c r="M48" s="21">
        <f>M49</f>
        <v>2541438703.29</v>
      </c>
      <c r="N48" s="21">
        <f t="shared" si="5"/>
        <v>19.43027840235757</v>
      </c>
    </row>
    <row r="49" spans="1:14" s="1" customFormat="1" ht="12" customHeight="1">
      <c r="A49" s="2"/>
      <c r="B49" s="2"/>
      <c r="D49" s="2"/>
      <c r="E49" s="2"/>
      <c r="F49" s="2"/>
      <c r="G49" s="2"/>
      <c r="H49" s="2">
        <v>2541438703.29</v>
      </c>
      <c r="I49" s="2">
        <f t="shared" si="4"/>
        <v>6.829954427651252</v>
      </c>
      <c r="J49" s="1" t="s">
        <v>85</v>
      </c>
      <c r="K49" s="2">
        <v>2541438703.29</v>
      </c>
      <c r="L49" s="2"/>
      <c r="M49" s="2">
        <f>K49+L49</f>
        <v>2541438703.29</v>
      </c>
      <c r="N49" s="2">
        <f t="shared" si="5"/>
        <v>19.43027840235757</v>
      </c>
    </row>
    <row r="50" spans="1:14" s="1" customFormat="1" ht="12" customHeight="1">
      <c r="A50" s="21">
        <f>A51</f>
        <v>14884484.38</v>
      </c>
      <c r="B50" s="21">
        <f>A50/$A$7*100</f>
        <v>0.04000110247116457</v>
      </c>
      <c r="C50" s="22" t="s">
        <v>86</v>
      </c>
      <c r="D50" s="21">
        <f>D51</f>
        <v>11319032.08</v>
      </c>
      <c r="E50" s="21"/>
      <c r="F50" s="21">
        <f>F51</f>
        <v>11319032.08</v>
      </c>
      <c r="G50" s="21">
        <f>F50/$F$7*100</f>
        <v>0.08653836280800528</v>
      </c>
      <c r="H50" s="2"/>
      <c r="I50" s="2"/>
      <c r="K50" s="2"/>
      <c r="L50" s="2"/>
      <c r="M50" s="2"/>
      <c r="N50" s="2"/>
    </row>
    <row r="51" spans="1:14" s="1" customFormat="1" ht="12" customHeight="1">
      <c r="A51" s="2">
        <v>14884484.38</v>
      </c>
      <c r="B51" s="2">
        <f>A51/$A$7*100</f>
        <v>0.04000110247116457</v>
      </c>
      <c r="C51" s="1" t="s">
        <v>87</v>
      </c>
      <c r="D51" s="2">
        <v>11319032.08</v>
      </c>
      <c r="E51" s="2"/>
      <c r="F51" s="2">
        <f>D51+E51</f>
        <v>11319032.08</v>
      </c>
      <c r="G51" s="2">
        <f>F51/$F$7*100</f>
        <v>0.08653836280800528</v>
      </c>
      <c r="H51" s="21">
        <f>SUM(H52:H54)</f>
        <v>4920193010.91</v>
      </c>
      <c r="I51" s="21">
        <f t="shared" si="4"/>
        <v>13.222704917596795</v>
      </c>
      <c r="J51" s="22" t="s">
        <v>88</v>
      </c>
      <c r="K51" s="21">
        <f>SUM(K52:K54)</f>
        <v>2067336787.65</v>
      </c>
      <c r="L51" s="21"/>
      <c r="M51" s="21">
        <f>SUM(M52:M54)</f>
        <v>2067336787.65</v>
      </c>
      <c r="N51" s="21">
        <f t="shared" si="5"/>
        <v>15.805586529974025</v>
      </c>
    </row>
    <row r="52" spans="1:14" s="1" customFormat="1" ht="12" customHeight="1">
      <c r="A52" s="2"/>
      <c r="B52" s="2"/>
      <c r="D52" s="2"/>
      <c r="E52" s="2"/>
      <c r="F52" s="2"/>
      <c r="G52" s="2"/>
      <c r="H52" s="2">
        <v>860276519.34</v>
      </c>
      <c r="I52" s="2">
        <f t="shared" si="4"/>
        <v>2.3119382791583227</v>
      </c>
      <c r="J52" s="1" t="s">
        <v>89</v>
      </c>
      <c r="K52" s="2">
        <v>860895847.61</v>
      </c>
      <c r="L52" s="2"/>
      <c r="M52" s="2">
        <f>K52+L52</f>
        <v>860895847.61</v>
      </c>
      <c r="N52" s="2">
        <f t="shared" si="5"/>
        <v>6.581880559559242</v>
      </c>
    </row>
    <row r="53" spans="1:14" s="1" customFormat="1" ht="12" customHeight="1">
      <c r="A53" s="21">
        <f>SUM(A54:A58)</f>
        <v>20813493645.980003</v>
      </c>
      <c r="B53" s="21">
        <f>A53/$A$7*100</f>
        <v>55.93493673415234</v>
      </c>
      <c r="C53" s="22" t="s">
        <v>90</v>
      </c>
      <c r="D53" s="21">
        <f>SUM(D54:D58)</f>
        <v>623921854.93</v>
      </c>
      <c r="E53" s="21"/>
      <c r="F53" s="21">
        <f>SUM(F54:F58)</f>
        <v>623921854.93</v>
      </c>
      <c r="G53" s="21">
        <f>F53/$F$7*100</f>
        <v>4.770123051526502</v>
      </c>
      <c r="H53" s="2">
        <v>4059916491.57</v>
      </c>
      <c r="I53" s="2">
        <f t="shared" si="4"/>
        <v>10.910766638438472</v>
      </c>
      <c r="J53" s="1" t="s">
        <v>91</v>
      </c>
      <c r="K53" s="2">
        <v>1206440940.04</v>
      </c>
      <c r="L53" s="2"/>
      <c r="M53" s="2">
        <f>K53+L53</f>
        <v>1206440940.04</v>
      </c>
      <c r="N53" s="2">
        <f t="shared" si="5"/>
        <v>9.223705970414782</v>
      </c>
    </row>
    <row r="54" spans="1:14" s="1" customFormat="1" ht="12" customHeight="1">
      <c r="A54" s="2"/>
      <c r="B54" s="2"/>
      <c r="C54" s="1" t="s">
        <v>92</v>
      </c>
      <c r="D54" s="2"/>
      <c r="E54" s="2"/>
      <c r="F54" s="2"/>
      <c r="G54" s="2"/>
      <c r="H54" s="2"/>
      <c r="I54" s="2"/>
      <c r="J54" s="1" t="s">
        <v>93</v>
      </c>
      <c r="K54" s="2"/>
      <c r="L54" s="2"/>
      <c r="M54" s="2"/>
      <c r="N54" s="2"/>
    </row>
    <row r="55" spans="1:14" s="1" customFormat="1" ht="12" customHeight="1">
      <c r="A55" s="2">
        <v>20577739974.33</v>
      </c>
      <c r="B55" s="2">
        <f>A55/$A$7*100</f>
        <v>55.3013637774501</v>
      </c>
      <c r="C55" s="1" t="s">
        <v>94</v>
      </c>
      <c r="D55" s="2">
        <v>216914470.82</v>
      </c>
      <c r="E55" s="2"/>
      <c r="F55" s="2">
        <f>D55+E55</f>
        <v>216914470.82</v>
      </c>
      <c r="G55" s="2">
        <f>F55/$F$7*100</f>
        <v>1.6583947321163202</v>
      </c>
      <c r="H55" s="2"/>
      <c r="I55" s="2"/>
      <c r="K55" s="2"/>
      <c r="L55" s="2"/>
      <c r="M55" s="2"/>
      <c r="N55" s="2"/>
    </row>
    <row r="56" spans="1:14" s="1" customFormat="1" ht="12" customHeight="1">
      <c r="A56" s="2">
        <v>235079834</v>
      </c>
      <c r="B56" s="2">
        <f>A56/$A$7*100</f>
        <v>0.6317620609937686</v>
      </c>
      <c r="C56" s="1" t="s">
        <v>95</v>
      </c>
      <c r="D56" s="2">
        <v>401022539</v>
      </c>
      <c r="E56" s="2"/>
      <c r="F56" s="2">
        <f>D56+E56</f>
        <v>401022539</v>
      </c>
      <c r="G56" s="2">
        <f>F56/$F$7*100</f>
        <v>3.0659718718784164</v>
      </c>
      <c r="H56" s="21"/>
      <c r="I56" s="21"/>
      <c r="J56" s="22" t="s">
        <v>96</v>
      </c>
      <c r="K56" s="21"/>
      <c r="L56" s="21"/>
      <c r="M56" s="21"/>
      <c r="N56" s="21"/>
    </row>
    <row r="57" spans="1:14" s="1" customFormat="1" ht="12" customHeight="1">
      <c r="A57" s="2"/>
      <c r="B57" s="2"/>
      <c r="C57" s="1" t="s">
        <v>97</v>
      </c>
      <c r="D57" s="2"/>
      <c r="E57" s="2"/>
      <c r="F57" s="2"/>
      <c r="G57" s="2"/>
      <c r="H57" s="2"/>
      <c r="I57" s="2"/>
      <c r="J57" s="1" t="s">
        <v>98</v>
      </c>
      <c r="K57" s="2"/>
      <c r="L57" s="2"/>
      <c r="M57" s="2"/>
      <c r="N57" s="2"/>
    </row>
    <row r="58" spans="1:14" s="1" customFormat="1" ht="12" customHeight="1">
      <c r="A58" s="2">
        <v>673837.65</v>
      </c>
      <c r="B58" s="2"/>
      <c r="C58" s="1" t="s">
        <v>99</v>
      </c>
      <c r="D58" s="2">
        <v>5984845.11</v>
      </c>
      <c r="E58" s="2"/>
      <c r="F58" s="2">
        <f>D58+E58</f>
        <v>5984845.11</v>
      </c>
      <c r="G58" s="2">
        <f>F58/$F$7*100</f>
        <v>0.045756447531766005</v>
      </c>
      <c r="H58" s="2"/>
      <c r="I58" s="2"/>
      <c r="J58" s="1" t="s">
        <v>100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101</v>
      </c>
      <c r="K59" s="2"/>
      <c r="L59" s="2"/>
      <c r="M59" s="2"/>
      <c r="N59" s="2"/>
    </row>
    <row r="60" spans="8:14" s="1" customFormat="1" ht="12" customHeight="1">
      <c r="H60" s="2"/>
      <c r="I60" s="2"/>
      <c r="J60" s="1" t="s">
        <v>102</v>
      </c>
      <c r="K60" s="2"/>
      <c r="L60" s="2"/>
      <c r="M60" s="2"/>
      <c r="N60" s="2"/>
    </row>
    <row r="61" spans="8:14" s="1" customFormat="1" ht="6" customHeight="1">
      <c r="H61" s="2"/>
      <c r="I61" s="2"/>
      <c r="K61" s="2"/>
      <c r="L61" s="2"/>
      <c r="M61" s="2"/>
      <c r="N61" s="2"/>
    </row>
    <row r="62" spans="8:14" s="1" customFormat="1" ht="12" customHeight="1">
      <c r="H62" s="21"/>
      <c r="I62" s="21"/>
      <c r="J62" s="22" t="s">
        <v>103</v>
      </c>
      <c r="K62" s="21"/>
      <c r="L62" s="21"/>
      <c r="M62" s="21"/>
      <c r="N62" s="21"/>
    </row>
    <row r="63" spans="8:14" s="1" customFormat="1" ht="12" customHeight="1">
      <c r="H63" s="2"/>
      <c r="I63" s="2"/>
      <c r="J63" s="1" t="s">
        <v>104</v>
      </c>
      <c r="K63" s="2"/>
      <c r="L63" s="2"/>
      <c r="M63" s="2"/>
      <c r="N63" s="2"/>
    </row>
    <row r="64" spans="8:14" s="1" customFormat="1" ht="6" customHeight="1">
      <c r="H64" s="2"/>
      <c r="I64" s="2"/>
      <c r="K64" s="2"/>
      <c r="L64" s="2"/>
      <c r="M64" s="2"/>
      <c r="N64" s="2"/>
    </row>
    <row r="65" spans="1:14" s="1" customFormat="1" ht="12" customHeight="1">
      <c r="A65" s="28">
        <f>A7</f>
        <v>37210185371.090004</v>
      </c>
      <c r="B65" s="29">
        <v>100</v>
      </c>
      <c r="C65" s="22" t="s">
        <v>105</v>
      </c>
      <c r="D65" s="28">
        <f>D7</f>
        <v>13079785326.09</v>
      </c>
      <c r="E65" s="21"/>
      <c r="F65" s="28">
        <f>F7</f>
        <v>13079785326.09</v>
      </c>
      <c r="G65" s="29">
        <f>F65/$F$7*100</f>
        <v>100</v>
      </c>
      <c r="H65" s="28">
        <f>H7+H42</f>
        <v>37210185371.09</v>
      </c>
      <c r="I65" s="29">
        <v>100</v>
      </c>
      <c r="J65" s="21" t="s">
        <v>105</v>
      </c>
      <c r="K65" s="28">
        <f>K7+K42</f>
        <v>13079785326.09</v>
      </c>
      <c r="L65" s="21"/>
      <c r="M65" s="28">
        <f>M7+M42</f>
        <v>13079785326.09</v>
      </c>
      <c r="N65" s="29">
        <v>100</v>
      </c>
    </row>
    <row r="66" spans="8:14" s="1" customFormat="1" ht="6" customHeight="1">
      <c r="H66" s="2"/>
      <c r="I66" s="2"/>
      <c r="J66" s="2"/>
      <c r="K66" s="2"/>
      <c r="L66" s="2"/>
      <c r="M66" s="2"/>
      <c r="N66" s="2"/>
    </row>
    <row r="67" spans="1:14" s="1" customFormat="1" ht="6" customHeight="1">
      <c r="A67" s="30"/>
      <c r="B67" s="30"/>
      <c r="C67" s="30"/>
      <c r="D67" s="30"/>
      <c r="E67" s="30"/>
      <c r="F67" s="30"/>
      <c r="G67" s="30"/>
      <c r="H67" s="31"/>
      <c r="I67" s="31"/>
      <c r="J67" s="30"/>
      <c r="K67" s="31"/>
      <c r="L67" s="31"/>
      <c r="M67" s="31"/>
      <c r="N67" s="31"/>
    </row>
    <row r="68" spans="1:14" s="1" customFormat="1" ht="11.25" customHeight="1">
      <c r="A68" s="1" t="s">
        <v>238</v>
      </c>
      <c r="H68" s="2"/>
      <c r="I68" s="2"/>
      <c r="K68" s="2"/>
      <c r="L68" s="2"/>
      <c r="M68" s="2"/>
      <c r="N68" s="2"/>
    </row>
    <row r="69" spans="1:14" s="1" customFormat="1" ht="11.25" customHeight="1">
      <c r="A69" s="1" t="s">
        <v>239</v>
      </c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8:14" s="1" customFormat="1" ht="11.25" customHeight="1"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s="1" customFormat="1" ht="11.25" customHeight="1">
      <c r="A200" s="2"/>
      <c r="B200" s="2"/>
      <c r="D200" s="2"/>
      <c r="E200" s="2"/>
      <c r="F200" s="2"/>
      <c r="G200" s="2"/>
      <c r="H200" s="2"/>
      <c r="I200" s="2"/>
      <c r="K200" s="2"/>
      <c r="L200" s="2"/>
      <c r="M200" s="2"/>
      <c r="N200" s="2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3"/>
      <c r="B605" s="3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6"/>
      <c r="B606" s="6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6"/>
      <c r="B607" s="6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6"/>
      <c r="B608" s="6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6"/>
      <c r="B609" s="6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6"/>
      <c r="B610" s="6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6"/>
      <c r="B611" s="6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6"/>
      <c r="B612" s="6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6"/>
      <c r="B613" s="6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6"/>
      <c r="B614" s="6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6"/>
      <c r="B615" s="6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6"/>
      <c r="B616" s="6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6"/>
      <c r="B617" s="6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6"/>
      <c r="B618" s="6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6"/>
      <c r="B619" s="6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6"/>
      <c r="B620" s="6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6"/>
      <c r="B621" s="6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6"/>
      <c r="B622" s="6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6"/>
      <c r="B623" s="6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6"/>
      <c r="B624" s="6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6"/>
      <c r="B625" s="6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6"/>
      <c r="B626" s="6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6"/>
      <c r="B627" s="6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6"/>
      <c r="B628" s="6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6"/>
      <c r="B629" s="6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6"/>
      <c r="B630" s="6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6"/>
      <c r="B631" s="6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6"/>
      <c r="B632" s="6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6"/>
      <c r="B633" s="6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6"/>
      <c r="B634" s="6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6"/>
      <c r="B635" s="6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6"/>
      <c r="B636" s="6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6"/>
      <c r="B637" s="6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6"/>
      <c r="B638" s="6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6"/>
      <c r="B639" s="6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6"/>
      <c r="B640" s="6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6"/>
      <c r="B641" s="6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6"/>
      <c r="B642" s="6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6"/>
      <c r="B643" s="6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6"/>
      <c r="B644" s="6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6"/>
      <c r="B645" s="6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6"/>
      <c r="B646" s="6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6"/>
      <c r="B647" s="6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6"/>
      <c r="B648" s="6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6"/>
      <c r="B649" s="6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:14" ht="16.5">
      <c r="A650" s="6"/>
      <c r="B650" s="6"/>
      <c r="D650" s="3"/>
      <c r="E650" s="3"/>
      <c r="F650" s="3"/>
      <c r="G650" s="3"/>
      <c r="H650" s="3"/>
      <c r="I650" s="3"/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  <row r="655" spans="11:14" ht="16.5">
      <c r="K655" s="3"/>
      <c r="L655" s="3"/>
      <c r="M655" s="3"/>
      <c r="N655" s="3"/>
    </row>
  </sheetData>
  <mergeCells count="15">
    <mergeCell ref="A2:G2"/>
    <mergeCell ref="H2:N2"/>
    <mergeCell ref="C3:G3"/>
    <mergeCell ref="H3:L3"/>
    <mergeCell ref="M3:N3"/>
    <mergeCell ref="A4:B4"/>
    <mergeCell ref="C4:C5"/>
    <mergeCell ref="D4:D5"/>
    <mergeCell ref="E4:E5"/>
    <mergeCell ref="L4:L5"/>
    <mergeCell ref="M4:N4"/>
    <mergeCell ref="F4:G4"/>
    <mergeCell ref="H4:I4"/>
    <mergeCell ref="J4:J5"/>
    <mergeCell ref="K4:K5"/>
  </mergeCells>
  <printOptions horizontalCentered="1"/>
  <pageMargins left="0.3937007874015748" right="0.3937007874015748" top="0.3937007874015748" bottom="0.1968503937007874" header="0.3937007874015748" footer="0.196850393700787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2004-06-04T07:09:56Z</cp:lastPrinted>
  <dcterms:created xsi:type="dcterms:W3CDTF">2003-05-14T01:28:23Z</dcterms:created>
  <dcterms:modified xsi:type="dcterms:W3CDTF">2008-11-13T10:28:35Z</dcterms:modified>
  <cp:category>I14</cp:category>
  <cp:version/>
  <cp:contentType/>
  <cp:contentStatus/>
</cp:coreProperties>
</file>