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9270" windowHeight="5160" tabRatio="602" activeTab="0"/>
  </bookViews>
  <sheets>
    <sheet name="91" sheetId="1" r:id="rId1"/>
  </sheets>
  <definedNames>
    <definedName name="_xlnm.Print_Area" localSheetId="0">'91'!$A$1:$L$119</definedName>
    <definedName name="_xlnm.Print_Titles" localSheetId="0">'91'!$1:$7</definedName>
  </definedNames>
  <calcPr fullCalcOnLoad="1"/>
</workbook>
</file>

<file path=xl/sharedStrings.xml><?xml version="1.0" encoding="utf-8"?>
<sst xmlns="http://schemas.openxmlformats.org/spreadsheetml/2006/main" count="220" uniqueCount="84">
  <si>
    <t>單位</t>
  </si>
  <si>
    <t>數量</t>
  </si>
  <si>
    <t>總值</t>
  </si>
  <si>
    <t xml:space="preserve">  中      央      銀      行</t>
  </si>
  <si>
    <t>存放銀行業</t>
  </si>
  <si>
    <t>〞</t>
  </si>
  <si>
    <t>銀行業融通</t>
  </si>
  <si>
    <t>短期墊款</t>
  </si>
  <si>
    <t xml:space="preserve"> </t>
  </si>
  <si>
    <t>國際金融機構存款</t>
  </si>
  <si>
    <t>銀行業存款</t>
  </si>
  <si>
    <t>國庫及政府機關存款</t>
  </si>
  <si>
    <t>儲蓄存款及儲蓄券</t>
  </si>
  <si>
    <t>發行券幣</t>
  </si>
  <si>
    <t>投資有價證券</t>
  </si>
  <si>
    <t>信託投資</t>
  </si>
  <si>
    <t xml:space="preserve">  中   國   輸  出  入  銀  行</t>
  </si>
  <si>
    <t>貼現</t>
  </si>
  <si>
    <t>短期放款及透支</t>
  </si>
  <si>
    <t>中期放款</t>
  </si>
  <si>
    <t>長期放款</t>
  </si>
  <si>
    <t>支票存款</t>
  </si>
  <si>
    <t>活期存款</t>
  </si>
  <si>
    <t>定期存款</t>
  </si>
  <si>
    <t>儲蓄存款</t>
  </si>
  <si>
    <t xml:space="preserve"> 中     央     信     託     局</t>
  </si>
  <si>
    <t>代處理物資</t>
  </si>
  <si>
    <t>公務人員保險</t>
  </si>
  <si>
    <t>人壽保險</t>
  </si>
  <si>
    <t>中央存款保險股份有限公司</t>
  </si>
  <si>
    <t>中   央   健   康   保   險   局</t>
  </si>
  <si>
    <t>交通部郵政總局(儲匯業務)</t>
  </si>
  <si>
    <t>存放央行及同業</t>
  </si>
  <si>
    <t>勞工保險局</t>
  </si>
  <si>
    <t>保險</t>
  </si>
  <si>
    <t>機關與營運項目名稱</t>
  </si>
  <si>
    <t>放款</t>
  </si>
  <si>
    <t>存款</t>
  </si>
  <si>
    <t>投資</t>
  </si>
  <si>
    <t>輸出保險</t>
  </si>
  <si>
    <t>儲運</t>
  </si>
  <si>
    <t>運輸</t>
  </si>
  <si>
    <t>保險</t>
  </si>
  <si>
    <t>存款保險</t>
  </si>
  <si>
    <t>匯兌</t>
  </si>
  <si>
    <t>簡易壽險</t>
  </si>
  <si>
    <t>代理業務</t>
  </si>
  <si>
    <t>勞工保險</t>
  </si>
  <si>
    <t>農民保險</t>
  </si>
  <si>
    <t>健康保險</t>
  </si>
  <si>
    <t>臺灣銀行</t>
  </si>
  <si>
    <t>公庫存款</t>
  </si>
  <si>
    <t>臺灣土地銀行</t>
  </si>
  <si>
    <t>本年度決算營運量值</t>
  </si>
  <si>
    <t>本年度預算營運量值</t>
  </si>
  <si>
    <t xml:space="preserve"> 本年度決算營運量值占預算營運量值％</t>
  </si>
  <si>
    <t>合作金庫銀行股份有限公司</t>
  </si>
  <si>
    <t>短期放款及透支</t>
  </si>
  <si>
    <t>投資長期證券</t>
  </si>
  <si>
    <t>購料業務</t>
  </si>
  <si>
    <t>代公民營事業外銷產品</t>
  </si>
  <si>
    <t>自辦進口物資銷售</t>
  </si>
  <si>
    <t>短期擔保放款及透支</t>
  </si>
  <si>
    <t>中期放款</t>
  </si>
  <si>
    <t>中期擔保放款</t>
  </si>
  <si>
    <t>長期放款</t>
  </si>
  <si>
    <t>長期擔保放款</t>
  </si>
  <si>
    <t>上年度決算營運量值</t>
  </si>
  <si>
    <t>丁二、（六）金 融、保 險 及 不 動 業 主</t>
  </si>
  <si>
    <t>要  營  運  量  值  綜  計  表（續）</t>
  </si>
  <si>
    <t>貨幣單位：新臺幣元</t>
  </si>
  <si>
    <t>保險</t>
  </si>
  <si>
    <t>購料及貿易</t>
  </si>
  <si>
    <r>
      <t>放</t>
    </r>
    <r>
      <rPr>
        <b/>
        <sz val="10"/>
        <rFont val="Times New Roman"/>
        <family val="1"/>
      </rPr>
      <t xml:space="preserve">                                                                  </t>
    </r>
    <r>
      <rPr>
        <b/>
        <sz val="10"/>
        <rFont val="華康中黑體"/>
        <family val="3"/>
      </rPr>
      <t>款（註）</t>
    </r>
  </si>
  <si>
    <t>儲匯</t>
  </si>
  <si>
    <t xml:space="preserve">          營運量值：金融、保險及不動產業    丁　　　　　</t>
  </si>
  <si>
    <r>
      <t>丁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營運量值：金融、保險及不動產業　　　　　</t>
    </r>
  </si>
  <si>
    <r>
      <t>新台幣元</t>
    </r>
    <r>
      <rPr>
        <sz val="10"/>
        <rFont val="Times New Roman"/>
        <family val="1"/>
      </rPr>
      <t xml:space="preserve">   (</t>
    </r>
    <r>
      <rPr>
        <sz val="10"/>
        <rFont val="細明體"/>
        <family val="3"/>
      </rPr>
      <t>平均餘額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 xml:space="preserve">  </t>
    </r>
  </si>
  <si>
    <t>新台幣元     (平均餘額)</t>
  </si>
  <si>
    <t>新台幣元     (平均保額)</t>
  </si>
  <si>
    <t>人</t>
  </si>
  <si>
    <t>承作額</t>
  </si>
  <si>
    <r>
      <t>新台幣元</t>
    </r>
  </si>
  <si>
    <r>
      <t xml:space="preserve">註：交通部郵政總局轉投資之郵政儲金匯業局依規定不辦理放款，本表內將其存放中央銀行及及同業之數額計 </t>
    </r>
    <r>
      <rPr>
        <sz val="9"/>
        <rFont val="新細明體"/>
        <family val="1"/>
      </rPr>
      <t>2,841,552,649</t>
    </r>
    <r>
      <rPr>
        <sz val="10"/>
        <rFont val="新細明體"/>
        <family val="1"/>
      </rPr>
      <t>千元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，視同放款，以求資金流向表達之完整。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</si>
</sst>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0.0000%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b/>
      <sz val="28"/>
      <name val="細明體"/>
      <family val="3"/>
    </font>
    <font>
      <b/>
      <sz val="20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華康中黑體"/>
      <family val="3"/>
    </font>
    <font>
      <sz val="12"/>
      <name val="華康中黑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0"/>
      <name val="華康中黑體"/>
      <family val="3"/>
    </font>
    <font>
      <sz val="10"/>
      <name val="細明體"/>
      <family val="3"/>
    </font>
    <font>
      <b/>
      <sz val="10"/>
      <name val="Times New Roman"/>
      <family val="1"/>
    </font>
    <font>
      <b/>
      <sz val="10"/>
      <name val="細明體"/>
      <family val="3"/>
    </font>
    <font>
      <sz val="10"/>
      <name val="華康中黑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distributed" vertical="center"/>
    </xf>
    <xf numFmtId="4" fontId="0" fillId="0" borderId="0" xfId="0" applyNumberFormat="1" applyBorder="1" applyAlignment="1">
      <alignment horizontal="distributed" vertical="center"/>
    </xf>
    <xf numFmtId="4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Continuous" vertical="center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 vertical="center"/>
    </xf>
    <xf numFmtId="4" fontId="7" fillId="0" borderId="0" xfId="0" applyNumberFormat="1" applyFont="1" applyAlignment="1">
      <alignment horizontal="centerContinuous" vertical="center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 vertical="center"/>
    </xf>
    <xf numFmtId="4" fontId="6" fillId="0" borderId="1" xfId="0" applyNumberFormat="1" applyFont="1" applyBorder="1" applyAlignment="1">
      <alignment horizontal="centerContinuous" vertical="center"/>
    </xf>
    <xf numFmtId="4" fontId="7" fillId="0" borderId="2" xfId="0" applyNumberFormat="1" applyFont="1" applyBorder="1" applyAlignment="1">
      <alignment horizontal="distributed" vertical="center"/>
    </xf>
    <xf numFmtId="4" fontId="6" fillId="0" borderId="3" xfId="0" applyNumberFormat="1" applyFont="1" applyBorder="1" applyAlignment="1">
      <alignment horizontal="centerContinuous" vertical="center"/>
    </xf>
    <xf numFmtId="4" fontId="0" fillId="0" borderId="0" xfId="16" applyNumberFormat="1" applyBorder="1" applyAlignment="1">
      <alignment horizontal="distributed" vertical="center"/>
    </xf>
    <xf numFmtId="3" fontId="5" fillId="0" borderId="0" xfId="0" applyNumberFormat="1" applyFont="1" applyAlignment="1" quotePrefix="1">
      <alignment horizontal="left" vertical="center"/>
    </xf>
    <xf numFmtId="3" fontId="10" fillId="0" borderId="0" xfId="0" applyNumberFormat="1" applyFont="1" applyAlignment="1" quotePrefix="1">
      <alignment horizontal="left"/>
    </xf>
    <xf numFmtId="3" fontId="10" fillId="0" borderId="4" xfId="0" applyNumberFormat="1" applyFont="1" applyBorder="1" applyAlignment="1">
      <alignment horizontal="distributed" vertical="center"/>
    </xf>
    <xf numFmtId="4" fontId="10" fillId="0" borderId="5" xfId="0" applyNumberFormat="1" applyFont="1" applyBorder="1" applyAlignment="1">
      <alignment horizontal="distributed" vertical="center"/>
    </xf>
    <xf numFmtId="3" fontId="0" fillId="0" borderId="6" xfId="0" applyNumberFormat="1" applyBorder="1" applyAlignment="1">
      <alignment horizontal="distributed" vertical="center"/>
    </xf>
    <xf numFmtId="4" fontId="0" fillId="0" borderId="6" xfId="0" applyNumberFormat="1" applyBorder="1" applyAlignment="1">
      <alignment horizontal="distributed" vertical="center"/>
    </xf>
    <xf numFmtId="4" fontId="0" fillId="0" borderId="7" xfId="0" applyNumberFormat="1" applyBorder="1" applyAlignment="1">
      <alignment horizontal="distributed" vertical="center"/>
    </xf>
    <xf numFmtId="4" fontId="0" fillId="0" borderId="8" xfId="0" applyNumberFormat="1" applyBorder="1" applyAlignment="1">
      <alignment horizontal="distributed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Continuous" vertical="center"/>
    </xf>
    <xf numFmtId="3" fontId="0" fillId="0" borderId="0" xfId="0" applyNumberFormat="1" applyFont="1" applyAlignment="1">
      <alignment horizontal="centerContinuous" vertical="center"/>
    </xf>
    <xf numFmtId="4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distributed" vertical="center"/>
    </xf>
    <xf numFmtId="4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/>
    </xf>
    <xf numFmtId="4" fontId="13" fillId="0" borderId="0" xfId="0" applyNumberFormat="1" applyFont="1" applyAlignment="1">
      <alignment horizontal="distributed" vertical="center"/>
    </xf>
    <xf numFmtId="4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/>
    </xf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Continuous" vertical="distributed"/>
    </xf>
    <xf numFmtId="3" fontId="16" fillId="0" borderId="0" xfId="0" applyNumberFormat="1" applyFont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3" fillId="0" borderId="8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distributed" vertical="center"/>
    </xf>
    <xf numFmtId="4" fontId="17" fillId="0" borderId="0" xfId="0" applyNumberFormat="1" applyFont="1" applyAlignment="1">
      <alignment horizontal="left" vertical="center"/>
    </xf>
    <xf numFmtId="3" fontId="14" fillId="0" borderId="8" xfId="0" applyNumberFormat="1" applyFont="1" applyBorder="1" applyAlignment="1">
      <alignment/>
    </xf>
    <xf numFmtId="4" fontId="14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13" fillId="0" borderId="8" xfId="0" applyNumberFormat="1" applyFont="1" applyBorder="1" applyAlignment="1">
      <alignment horizontal="left"/>
    </xf>
    <xf numFmtId="49" fontId="14" fillId="0" borderId="8" xfId="0" applyNumberFormat="1" applyFont="1" applyBorder="1" applyAlignment="1">
      <alignment horizontal="distributed" vertical="center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 horizontal="left"/>
    </xf>
    <xf numFmtId="3" fontId="18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4" fontId="14" fillId="0" borderId="0" xfId="0" applyNumberFormat="1" applyFont="1" applyAlignment="1">
      <alignment horizontal="distributed" vertical="center"/>
    </xf>
    <xf numFmtId="4" fontId="14" fillId="0" borderId="0" xfId="0" applyNumberFormat="1" applyFont="1" applyAlignment="1">
      <alignment horizontal="center" vertical="center"/>
    </xf>
    <xf numFmtId="4" fontId="13" fillId="0" borderId="0" xfId="0" applyNumberFormat="1" applyFont="1" applyBorder="1" applyAlignment="1">
      <alignment horizontal="distributed" vertical="center"/>
    </xf>
    <xf numFmtId="4" fontId="0" fillId="0" borderId="0" xfId="0" applyNumberFormat="1" applyFont="1" applyBorder="1" applyAlignment="1">
      <alignment horizontal="left" vertical="center"/>
    </xf>
    <xf numFmtId="4" fontId="13" fillId="0" borderId="0" xfId="0" applyNumberFormat="1" applyFont="1" applyAlignment="1" quotePrefix="1">
      <alignment horizontal="left" vertical="center"/>
    </xf>
    <xf numFmtId="4" fontId="14" fillId="0" borderId="0" xfId="0" applyNumberFormat="1" applyFont="1" applyAlignment="1">
      <alignment horizontal="left" vertical="center"/>
    </xf>
    <xf numFmtId="4" fontId="14" fillId="0" borderId="0" xfId="0" applyNumberFormat="1" applyFont="1" applyBorder="1" applyAlignment="1" quotePrefix="1">
      <alignment horizontal="distributed" vertical="center"/>
    </xf>
    <xf numFmtId="4" fontId="14" fillId="0" borderId="0" xfId="0" applyNumberFormat="1" applyFont="1" applyBorder="1" applyAlignment="1" quotePrefix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Alignment="1" quotePrefix="1">
      <alignment horizontal="distributed" vertical="center"/>
    </xf>
    <xf numFmtId="4" fontId="14" fillId="0" borderId="0" xfId="0" applyNumberFormat="1" applyFont="1" applyAlignment="1" quotePrefix="1">
      <alignment horizontal="distributed" vertical="distributed"/>
    </xf>
    <xf numFmtId="4" fontId="13" fillId="0" borderId="0" xfId="0" applyNumberFormat="1" applyFont="1" applyAlignment="1" quotePrefix="1">
      <alignment horizontal="distributed" vertic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Alignment="1" quotePrefix="1">
      <alignment horizontal="center" vertical="center"/>
    </xf>
    <xf numFmtId="4" fontId="14" fillId="0" borderId="0" xfId="0" applyNumberFormat="1" applyFont="1" applyAlignment="1" quotePrefix="1">
      <alignment horizontal="center" wrapText="1"/>
    </xf>
    <xf numFmtId="4" fontId="13" fillId="0" borderId="0" xfId="0" applyNumberFormat="1" applyFont="1" applyBorder="1" applyAlignment="1" quotePrefix="1">
      <alignment horizontal="distributed" vertical="center" wrapText="1"/>
    </xf>
    <xf numFmtId="4" fontId="14" fillId="0" borderId="0" xfId="0" applyNumberFormat="1" applyFont="1" applyBorder="1" applyAlignment="1" quotePrefix="1">
      <alignment horizontal="center" vertical="center"/>
    </xf>
    <xf numFmtId="4" fontId="17" fillId="0" borderId="0" xfId="0" applyNumberFormat="1" applyFont="1" applyBorder="1" applyAlignment="1" quotePrefix="1">
      <alignment horizontal="distributed" vertical="center"/>
    </xf>
    <xf numFmtId="4" fontId="17" fillId="0" borderId="0" xfId="0" applyNumberFormat="1" applyFont="1" applyAlignment="1">
      <alignment horizontal="distributed" vertical="center"/>
    </xf>
    <xf numFmtId="4" fontId="13" fillId="0" borderId="0" xfId="0" applyNumberFormat="1" applyFont="1" applyBorder="1" applyAlignment="1" quotePrefix="1">
      <alignment horizontal="distributed" vertical="center"/>
    </xf>
    <xf numFmtId="4" fontId="14" fillId="0" borderId="0" xfId="0" applyNumberFormat="1" applyFont="1" applyAlignment="1">
      <alignment horizontal="center" vertical="center" wrapText="1"/>
    </xf>
    <xf numFmtId="4" fontId="17" fillId="0" borderId="0" xfId="0" applyNumberFormat="1" applyFont="1" applyBorder="1" applyAlignment="1">
      <alignment horizontal="distributed" vertical="center"/>
    </xf>
    <xf numFmtId="3" fontId="0" fillId="0" borderId="0" xfId="0" applyNumberFormat="1" applyAlignment="1">
      <alignment horizontal="left"/>
    </xf>
    <xf numFmtId="4" fontId="14" fillId="0" borderId="8" xfId="0" applyNumberFormat="1" applyFont="1" applyBorder="1" applyAlignment="1" quotePrefix="1">
      <alignment horizontal="distributed" vertical="center"/>
    </xf>
    <xf numFmtId="4" fontId="14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/>
    </xf>
    <xf numFmtId="49" fontId="14" fillId="0" borderId="8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3" fontId="0" fillId="0" borderId="7" xfId="0" applyNumberFormat="1" applyBorder="1" applyAlignment="1">
      <alignment horizontal="distributed" vertical="center"/>
    </xf>
    <xf numFmtId="4" fontId="0" fillId="0" borderId="9" xfId="0" applyNumberFormat="1" applyBorder="1" applyAlignment="1">
      <alignment horizontal="distributed" vertical="center"/>
    </xf>
    <xf numFmtId="3" fontId="5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" fontId="15" fillId="0" borderId="8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distributed" vertical="center"/>
    </xf>
    <xf numFmtId="4" fontId="16" fillId="0" borderId="0" xfId="0" applyNumberFormat="1" applyFont="1" applyAlignment="1">
      <alignment horizontal="distributed" vertical="center"/>
    </xf>
    <xf numFmtId="4" fontId="14" fillId="0" borderId="0" xfId="0" applyNumberFormat="1" applyFont="1" applyAlignment="1">
      <alignment horizontal="distributed"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3" fillId="0" borderId="8" xfId="0" applyNumberFormat="1" applyFont="1" applyBorder="1" applyAlignment="1">
      <alignment horizontal="distributed" vertical="center"/>
    </xf>
    <xf numFmtId="4" fontId="16" fillId="0" borderId="8" xfId="0" applyNumberFormat="1" applyFont="1" applyBorder="1" applyAlignment="1">
      <alignment horizontal="distributed" vertical="center"/>
    </xf>
    <xf numFmtId="3" fontId="0" fillId="0" borderId="1" xfId="0" applyNumberFormat="1" applyBorder="1" applyAlignment="1" quotePrefix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" fontId="0" fillId="0" borderId="1" xfId="0" applyNumberFormat="1" applyBorder="1" applyAlignment="1" quotePrefix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" fontId="13" fillId="0" borderId="0" xfId="0" applyNumberFormat="1" applyFont="1" applyAlignment="1" quotePrefix="1">
      <alignment horizontal="distributed" vertical="center"/>
    </xf>
    <xf numFmtId="3" fontId="10" fillId="0" borderId="13" xfId="0" applyNumberFormat="1" applyFont="1" applyBorder="1" applyAlignment="1" quotePrefix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0" fillId="0" borderId="13" xfId="0" applyNumberFormat="1" applyBorder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" fontId="0" fillId="0" borderId="16" xfId="0" applyNumberFormat="1" applyBorder="1" applyAlignment="1" quotePrefix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5.875" style="9" customWidth="1"/>
    <col min="2" max="2" width="16.375" style="10" customWidth="1"/>
    <col min="3" max="3" width="0.74609375" style="10" customWidth="1"/>
    <col min="4" max="4" width="2.625" style="13" customWidth="1"/>
    <col min="5" max="5" width="31.625" style="2" customWidth="1"/>
    <col min="6" max="6" width="10.375" style="27" customWidth="1"/>
    <col min="7" max="7" width="15.50390625" style="7" customWidth="1"/>
    <col min="8" max="8" width="20.125" style="1" customWidth="1"/>
    <col min="9" max="9" width="19.375" style="7" customWidth="1"/>
    <col min="10" max="10" width="19.375" style="1" customWidth="1"/>
    <col min="11" max="12" width="13.75390625" style="1" customWidth="1"/>
    <col min="13" max="13" width="13.25390625" style="1" customWidth="1"/>
    <col min="14" max="16384" width="9.00390625" style="1" customWidth="1"/>
  </cols>
  <sheetData>
    <row r="1" spans="1:11" ht="16.5">
      <c r="A1" s="20" t="s">
        <v>76</v>
      </c>
      <c r="J1" s="88" t="s">
        <v>75</v>
      </c>
      <c r="K1"/>
    </row>
    <row r="2" ht="13.5" customHeight="1"/>
    <row r="3" spans="2:13" ht="33.75" customHeight="1">
      <c r="B3" s="96"/>
      <c r="C3" s="96"/>
      <c r="D3" s="96"/>
      <c r="E3" s="96"/>
      <c r="F3" s="96"/>
      <c r="G3" s="96" t="s">
        <v>68</v>
      </c>
      <c r="H3" s="19" t="s">
        <v>69</v>
      </c>
      <c r="I3" s="8"/>
      <c r="J3" s="4"/>
      <c r="K3" s="4"/>
      <c r="L3" s="4"/>
      <c r="M3" s="5"/>
    </row>
    <row r="4" spans="1:13" s="32" customFormat="1" ht="17.25" thickBot="1">
      <c r="A4" s="11"/>
      <c r="B4" s="12"/>
      <c r="C4" s="12"/>
      <c r="D4" s="14"/>
      <c r="E4" s="28"/>
      <c r="F4" s="27"/>
      <c r="G4" s="29"/>
      <c r="H4" s="30"/>
      <c r="I4" s="29"/>
      <c r="J4" s="30"/>
      <c r="L4" s="93" t="s">
        <v>70</v>
      </c>
      <c r="M4" s="31"/>
    </row>
    <row r="5" spans="1:13" ht="17.25" customHeight="1">
      <c r="A5" s="116" t="s">
        <v>67</v>
      </c>
      <c r="B5" s="108"/>
      <c r="C5" s="15"/>
      <c r="D5" s="118" t="s">
        <v>35</v>
      </c>
      <c r="E5" s="108"/>
      <c r="F5" s="123" t="s">
        <v>0</v>
      </c>
      <c r="G5" s="126" t="s">
        <v>53</v>
      </c>
      <c r="H5" s="127"/>
      <c r="I5" s="107" t="s">
        <v>54</v>
      </c>
      <c r="J5" s="108"/>
      <c r="K5" s="111" t="s">
        <v>55</v>
      </c>
      <c r="L5" s="112"/>
      <c r="M5" s="6"/>
    </row>
    <row r="6" spans="1:13" ht="22.5" customHeight="1">
      <c r="A6" s="117"/>
      <c r="B6" s="110"/>
      <c r="C6" s="17"/>
      <c r="D6" s="119"/>
      <c r="E6" s="120"/>
      <c r="F6" s="124"/>
      <c r="G6" s="128"/>
      <c r="H6" s="128"/>
      <c r="I6" s="109"/>
      <c r="J6" s="110"/>
      <c r="K6" s="113"/>
      <c r="L6" s="114"/>
      <c r="M6" s="6"/>
    </row>
    <row r="7" spans="1:12" ht="33.75" customHeight="1" thickBot="1">
      <c r="A7" s="21" t="s">
        <v>1</v>
      </c>
      <c r="B7" s="22" t="s">
        <v>2</v>
      </c>
      <c r="C7" s="16">
        <v>2</v>
      </c>
      <c r="D7" s="121"/>
      <c r="E7" s="122"/>
      <c r="F7" s="125"/>
      <c r="G7" s="94" t="s">
        <v>1</v>
      </c>
      <c r="H7" s="95" t="s">
        <v>2</v>
      </c>
      <c r="I7" s="23" t="s">
        <v>1</v>
      </c>
      <c r="J7" s="24" t="s">
        <v>2</v>
      </c>
      <c r="K7" s="25" t="s">
        <v>1</v>
      </c>
      <c r="L7" s="26" t="s">
        <v>2</v>
      </c>
    </row>
    <row r="8" spans="1:13" ht="15" customHeight="1">
      <c r="A8" s="3"/>
      <c r="B8" s="3"/>
      <c r="E8" s="3"/>
      <c r="F8" s="69"/>
      <c r="G8" s="3"/>
      <c r="H8" s="3"/>
      <c r="I8" s="3"/>
      <c r="J8" s="3"/>
      <c r="K8" s="18"/>
      <c r="L8" s="3"/>
      <c r="M8" s="6"/>
    </row>
    <row r="9" spans="3:13" s="37" customFormat="1" ht="17.25" customHeight="1">
      <c r="C9" s="33"/>
      <c r="D9" s="34"/>
      <c r="E9" s="70" t="s">
        <v>3</v>
      </c>
      <c r="F9" s="71"/>
      <c r="M9" s="38"/>
    </row>
    <row r="10" spans="1:13" s="43" customFormat="1" ht="27" customHeight="1">
      <c r="A10" s="39">
        <f>A11+A12+A13</f>
        <v>929894428182</v>
      </c>
      <c r="B10" s="39">
        <f>B11+B12+B13</f>
        <v>38307105121.119995</v>
      </c>
      <c r="C10" s="40"/>
      <c r="D10" s="100" t="s">
        <v>36</v>
      </c>
      <c r="E10" s="102"/>
      <c r="F10" s="86" t="s">
        <v>77</v>
      </c>
      <c r="G10" s="39">
        <f>G11+G12+G13</f>
        <v>994312003992</v>
      </c>
      <c r="H10" s="39">
        <f>H11+H12+H13</f>
        <v>19217757151.43</v>
      </c>
      <c r="I10" s="39">
        <f>I11+I12+I13</f>
        <v>892187170000</v>
      </c>
      <c r="J10" s="39">
        <f>J11+J12+J13</f>
        <v>39211416000</v>
      </c>
      <c r="K10" s="39">
        <f aca="true" t="shared" si="0" ref="K10:L12">G10/I10*100</f>
        <v>111.44657056568074</v>
      </c>
      <c r="L10" s="39">
        <f>H10/J10*100</f>
        <v>49.010617600318234</v>
      </c>
      <c r="M10" s="42"/>
    </row>
    <row r="11" spans="1:25" s="46" customFormat="1" ht="17.25" customHeight="1">
      <c r="A11" s="44">
        <v>534406596693</v>
      </c>
      <c r="B11" s="44">
        <v>20722351276.2</v>
      </c>
      <c r="C11" s="44"/>
      <c r="D11" s="45"/>
      <c r="E11" s="72" t="s">
        <v>4</v>
      </c>
      <c r="F11" s="73" t="s">
        <v>5</v>
      </c>
      <c r="G11" s="44">
        <v>481818352383</v>
      </c>
      <c r="H11" s="44">
        <v>8026322390.41</v>
      </c>
      <c r="I11" s="44">
        <v>514801500000</v>
      </c>
      <c r="J11" s="44">
        <v>20228289000</v>
      </c>
      <c r="K11" s="44">
        <f t="shared" si="0"/>
        <v>93.59303583672542</v>
      </c>
      <c r="L11" s="44">
        <f>H11/J11*100</f>
        <v>39.678701398867695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46" customFormat="1" ht="17.25" customHeight="1">
      <c r="A12" s="44">
        <v>393447543818</v>
      </c>
      <c r="B12" s="44">
        <v>17584753844.92</v>
      </c>
      <c r="C12" s="44"/>
      <c r="D12" s="45"/>
      <c r="E12" s="72" t="s">
        <v>6</v>
      </c>
      <c r="F12" s="74" t="s">
        <v>5</v>
      </c>
      <c r="G12" s="44">
        <v>510453142020</v>
      </c>
      <c r="H12" s="44">
        <v>11191434761.02</v>
      </c>
      <c r="I12" s="44">
        <v>375345670000</v>
      </c>
      <c r="J12" s="44">
        <v>18983127000</v>
      </c>
      <c r="K12" s="44">
        <f>G12/I12*100</f>
        <v>135.9954790526823</v>
      </c>
      <c r="L12" s="44">
        <f t="shared" si="0"/>
        <v>58.9546430417918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s="46" customFormat="1" ht="17.25" customHeight="1">
      <c r="A13" s="44">
        <v>2040287671</v>
      </c>
      <c r="B13" s="44"/>
      <c r="C13" s="44"/>
      <c r="D13" s="45"/>
      <c r="E13" s="72" t="s">
        <v>7</v>
      </c>
      <c r="F13" s="74" t="s">
        <v>5</v>
      </c>
      <c r="G13" s="44">
        <v>2040509589</v>
      </c>
      <c r="H13" s="44"/>
      <c r="I13" s="44">
        <v>2040000000</v>
      </c>
      <c r="J13" s="44"/>
      <c r="K13" s="44">
        <f aca="true" t="shared" si="1" ref="K13:K24">G13/I13*100</f>
        <v>100.02497985294119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12" s="43" customFormat="1" ht="17.25" customHeight="1">
      <c r="A14" s="40">
        <f>SUM(A15:A18)</f>
        <v>3073197172892</v>
      </c>
      <c r="B14" s="40">
        <f>SUM(B15:B18)</f>
        <v>107868235480.88</v>
      </c>
      <c r="C14" s="40"/>
      <c r="D14" s="100" t="s">
        <v>37</v>
      </c>
      <c r="E14" s="102"/>
      <c r="F14" s="74" t="s">
        <v>5</v>
      </c>
      <c r="G14" s="40">
        <f>SUM(G15:G18)</f>
        <v>4264592209956</v>
      </c>
      <c r="H14" s="40">
        <f>SUM(H15:H18)</f>
        <v>94813880146.89</v>
      </c>
      <c r="I14" s="40">
        <f>SUM(I15:I18)</f>
        <v>2992583333000</v>
      </c>
      <c r="J14" s="40">
        <f>SUM(J15:J18)</f>
        <v>120239477000</v>
      </c>
      <c r="K14" s="40">
        <f t="shared" si="1"/>
        <v>142.50537864490607</v>
      </c>
      <c r="L14" s="40">
        <f>H14/J14*100</f>
        <v>78.8542020578566</v>
      </c>
    </row>
    <row r="15" spans="1:35" s="46" customFormat="1" ht="17.25" customHeight="1">
      <c r="A15" s="44">
        <v>461131971</v>
      </c>
      <c r="B15" s="44"/>
      <c r="C15" s="44"/>
      <c r="D15" s="45"/>
      <c r="E15" s="75" t="s">
        <v>9</v>
      </c>
      <c r="F15" s="74" t="s">
        <v>5</v>
      </c>
      <c r="G15" s="44">
        <v>428918912</v>
      </c>
      <c r="H15" s="44"/>
      <c r="I15" s="44">
        <v>426724000</v>
      </c>
      <c r="J15" s="44"/>
      <c r="K15" s="44">
        <f t="shared" si="1"/>
        <v>100.51436338242048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s="46" customFormat="1" ht="17.25" customHeight="1">
      <c r="A16" s="44">
        <v>2910150308759</v>
      </c>
      <c r="B16" s="44">
        <v>105050364353</v>
      </c>
      <c r="C16" s="44"/>
      <c r="D16" s="45"/>
      <c r="E16" s="75" t="s">
        <v>10</v>
      </c>
      <c r="F16" s="74" t="s">
        <v>5</v>
      </c>
      <c r="G16" s="44">
        <v>4097434888793</v>
      </c>
      <c r="H16" s="44">
        <v>92683040917</v>
      </c>
      <c r="I16" s="44">
        <v>2839409450000</v>
      </c>
      <c r="J16" s="44">
        <v>116943720000</v>
      </c>
      <c r="K16" s="44">
        <f t="shared" si="1"/>
        <v>144.30588335165962</v>
      </c>
      <c r="L16" s="44">
        <f>H16/J16*100</f>
        <v>79.25439768548495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s="46" customFormat="1" ht="17.25" customHeight="1">
      <c r="A17" s="44">
        <v>158347355829</v>
      </c>
      <c r="B17" s="44">
        <v>2389346746.88</v>
      </c>
      <c r="C17" s="44"/>
      <c r="D17" s="45"/>
      <c r="E17" s="75" t="s">
        <v>11</v>
      </c>
      <c r="F17" s="74" t="s">
        <v>5</v>
      </c>
      <c r="G17" s="44">
        <v>162089429779</v>
      </c>
      <c r="H17" s="44">
        <v>1700383329.89</v>
      </c>
      <c r="I17" s="44">
        <v>148599298000</v>
      </c>
      <c r="J17" s="44">
        <v>2846807000</v>
      </c>
      <c r="K17" s="44">
        <f t="shared" si="1"/>
        <v>109.07819347773768</v>
      </c>
      <c r="L17" s="44">
        <f>H17/J17*100</f>
        <v>59.72949096619477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s="46" customFormat="1" ht="17.25" customHeight="1">
      <c r="A18" s="44">
        <v>4238376333</v>
      </c>
      <c r="B18" s="44">
        <v>428524381</v>
      </c>
      <c r="C18" s="44"/>
      <c r="D18" s="47"/>
      <c r="E18" s="76" t="s">
        <v>12</v>
      </c>
      <c r="F18" s="74" t="s">
        <v>5</v>
      </c>
      <c r="G18" s="44">
        <v>4638972472</v>
      </c>
      <c r="H18" s="44">
        <v>430455900</v>
      </c>
      <c r="I18" s="44">
        <v>4147861000</v>
      </c>
      <c r="J18" s="44">
        <v>448950000</v>
      </c>
      <c r="K18" s="44">
        <f t="shared" si="1"/>
        <v>111.84011402503604</v>
      </c>
      <c r="L18" s="44">
        <f>H18/J18*100</f>
        <v>95.8805880387571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12" s="42" customFormat="1" ht="17.25" customHeight="1">
      <c r="A19" s="39">
        <f>A20</f>
        <v>725923572166</v>
      </c>
      <c r="B19" s="39"/>
      <c r="C19" s="39"/>
      <c r="D19" s="115" t="s">
        <v>13</v>
      </c>
      <c r="E19" s="102"/>
      <c r="F19" s="74" t="s">
        <v>5</v>
      </c>
      <c r="G19" s="39">
        <f>G20</f>
        <v>723617981636</v>
      </c>
      <c r="H19" s="39"/>
      <c r="I19" s="39">
        <f>SUM(I20)</f>
        <v>769490721000</v>
      </c>
      <c r="J19" s="39"/>
      <c r="K19" s="39">
        <f t="shared" si="1"/>
        <v>94.03855847613268</v>
      </c>
      <c r="L19" s="39"/>
    </row>
    <row r="20" spans="1:34" s="46" customFormat="1" ht="17.25" customHeight="1">
      <c r="A20" s="44">
        <v>725923572166</v>
      </c>
      <c r="B20" s="44"/>
      <c r="C20" s="44"/>
      <c r="D20" s="45"/>
      <c r="E20" s="75" t="s">
        <v>13</v>
      </c>
      <c r="F20" s="74" t="s">
        <v>5</v>
      </c>
      <c r="G20" s="44">
        <v>723617981636</v>
      </c>
      <c r="H20" s="44"/>
      <c r="I20" s="44">
        <v>769490721000</v>
      </c>
      <c r="J20" s="44"/>
      <c r="K20" s="44">
        <f t="shared" si="1"/>
        <v>94.03855847613268</v>
      </c>
      <c r="L20" s="39" t="s">
        <v>8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13" s="42" customFormat="1" ht="17.25" customHeight="1">
      <c r="A21" s="39">
        <f>SUM(A22:A24)</f>
        <v>3271601011143</v>
      </c>
      <c r="B21" s="39">
        <f>SUM(B22:B24)</f>
        <v>185053528639.72998</v>
      </c>
      <c r="C21" s="39"/>
      <c r="D21" s="100" t="s">
        <v>38</v>
      </c>
      <c r="E21" s="102"/>
      <c r="F21" s="74" t="s">
        <v>5</v>
      </c>
      <c r="G21" s="39">
        <f>SUM(G22:G24)</f>
        <v>4579191845241</v>
      </c>
      <c r="H21" s="39">
        <f>SUM(H22:H24)</f>
        <v>254422327931.43997</v>
      </c>
      <c r="I21" s="39">
        <f>SUM(I22:I24)</f>
        <v>3067103695000</v>
      </c>
      <c r="J21" s="39">
        <f>SUM(J22:J24)</f>
        <v>158518285000</v>
      </c>
      <c r="K21" s="39">
        <f t="shared" si="1"/>
        <v>149.30019655696708</v>
      </c>
      <c r="L21" s="39">
        <f>H21/J21*100</f>
        <v>160.500303123668</v>
      </c>
      <c r="M21" s="48" t="s">
        <v>8</v>
      </c>
    </row>
    <row r="22" spans="1:30" s="46" customFormat="1" ht="17.25" customHeight="1">
      <c r="A22" s="44">
        <v>26235011434</v>
      </c>
      <c r="B22" s="44">
        <v>1213491209.36</v>
      </c>
      <c r="C22" s="39"/>
      <c r="D22" s="45"/>
      <c r="E22" s="75" t="s">
        <v>14</v>
      </c>
      <c r="F22" s="74" t="s">
        <v>5</v>
      </c>
      <c r="G22" s="44">
        <v>8019056885</v>
      </c>
      <c r="H22" s="44">
        <v>134756672.8</v>
      </c>
      <c r="I22" s="44">
        <v>85000000000</v>
      </c>
      <c r="J22" s="44">
        <v>4237934000</v>
      </c>
      <c r="K22" s="44">
        <f t="shared" si="1"/>
        <v>9.434184570588235</v>
      </c>
      <c r="L22" s="44">
        <f>H22/J22*100</f>
        <v>3.1797728043900637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s="46" customFormat="1" ht="17.25" customHeight="1">
      <c r="A23" s="44">
        <v>3186719454095</v>
      </c>
      <c r="B23" s="44">
        <v>179295492233.18</v>
      </c>
      <c r="C23" s="39"/>
      <c r="D23" s="45"/>
      <c r="E23" s="66" t="s">
        <v>58</v>
      </c>
      <c r="F23" s="74" t="s">
        <v>5</v>
      </c>
      <c r="G23" s="44">
        <v>4505024096833</v>
      </c>
      <c r="H23" s="44">
        <v>250023096320.31</v>
      </c>
      <c r="I23" s="44">
        <v>2924000000000</v>
      </c>
      <c r="J23" s="44">
        <v>151299651000</v>
      </c>
      <c r="K23" s="44">
        <f t="shared" si="1"/>
        <v>154.07059154695622</v>
      </c>
      <c r="L23" s="44">
        <f>H23/J23*100</f>
        <v>165.25027960593908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s="46" customFormat="1" ht="17.25" customHeight="1">
      <c r="A24" s="44">
        <v>58646545614</v>
      </c>
      <c r="B24" s="44">
        <v>4544545197.19</v>
      </c>
      <c r="C24" s="44"/>
      <c r="D24" s="45"/>
      <c r="E24" s="75" t="s">
        <v>15</v>
      </c>
      <c r="F24" s="74" t="s">
        <v>5</v>
      </c>
      <c r="G24" s="44">
        <v>66148691523</v>
      </c>
      <c r="H24" s="44">
        <v>4264474938.33</v>
      </c>
      <c r="I24" s="44">
        <v>58103695000</v>
      </c>
      <c r="J24" s="44">
        <v>2980700000</v>
      </c>
      <c r="K24" s="44">
        <f t="shared" si="1"/>
        <v>113.84592928728543</v>
      </c>
      <c r="L24" s="44">
        <f>H24/J24*100</f>
        <v>143.06957890193578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3:6" s="46" customFormat="1" ht="9" customHeight="1">
      <c r="C25" s="44"/>
      <c r="D25" s="45"/>
      <c r="E25" s="75"/>
      <c r="F25" s="78"/>
    </row>
    <row r="26" spans="3:6" s="46" customFormat="1" ht="17.25" customHeight="1">
      <c r="C26" s="44"/>
      <c r="D26" s="45" t="s">
        <v>8</v>
      </c>
      <c r="E26" s="70" t="s">
        <v>16</v>
      </c>
      <c r="F26" s="67"/>
    </row>
    <row r="27" spans="1:12" s="46" customFormat="1" ht="17.25" customHeight="1">
      <c r="A27" s="39">
        <f>SUM(A28:A30)</f>
        <v>113690631773.05</v>
      </c>
      <c r="B27" s="39">
        <f>SUM(B28:B30)</f>
        <v>6434221749.16</v>
      </c>
      <c r="C27" s="39"/>
      <c r="D27" s="100" t="s">
        <v>36</v>
      </c>
      <c r="E27" s="102"/>
      <c r="F27" s="74" t="s">
        <v>5</v>
      </c>
      <c r="G27" s="39">
        <f>SUM(G28:G30)</f>
        <v>109595159725.02</v>
      </c>
      <c r="H27" s="39">
        <f>SUM(H28:H30)</f>
        <v>4097502076.7229996</v>
      </c>
      <c r="I27" s="39">
        <f>SUM(I28:I30)</f>
        <v>112000000000</v>
      </c>
      <c r="J27" s="39">
        <f>SUM(J28:J30)</f>
        <v>7548800000</v>
      </c>
      <c r="K27" s="39">
        <f aca="true" t="shared" si="2" ref="K27:L32">G27/I27*100</f>
        <v>97.85282118305358</v>
      </c>
      <c r="L27" s="39">
        <f t="shared" si="2"/>
        <v>54.28017799813215</v>
      </c>
    </row>
    <row r="28" spans="1:12" s="46" customFormat="1" ht="17.25" customHeight="1">
      <c r="A28" s="44">
        <v>753635987</v>
      </c>
      <c r="B28" s="44">
        <v>37305650.39</v>
      </c>
      <c r="C28" s="44"/>
      <c r="D28" s="45"/>
      <c r="E28" s="75" t="s">
        <v>18</v>
      </c>
      <c r="F28" s="74" t="s">
        <v>5</v>
      </c>
      <c r="G28" s="44">
        <v>1449976982.18</v>
      </c>
      <c r="H28" s="44">
        <v>40122525.07</v>
      </c>
      <c r="I28" s="44">
        <v>806000000</v>
      </c>
      <c r="J28" s="44">
        <v>44368000</v>
      </c>
      <c r="K28" s="44">
        <f t="shared" si="2"/>
        <v>179.89788860794044</v>
      </c>
      <c r="L28" s="44">
        <f t="shared" si="2"/>
        <v>90.43122311125136</v>
      </c>
    </row>
    <row r="29" spans="1:12" s="46" customFormat="1" ht="17.25" customHeight="1">
      <c r="A29" s="44">
        <v>22009440450.13</v>
      </c>
      <c r="B29" s="44">
        <v>1212310356.11</v>
      </c>
      <c r="C29" s="44"/>
      <c r="D29" s="45"/>
      <c r="E29" s="75" t="s">
        <v>19</v>
      </c>
      <c r="F29" s="74" t="s">
        <v>5</v>
      </c>
      <c r="G29" s="44">
        <v>22358166214.73</v>
      </c>
      <c r="H29" s="44">
        <v>894940145.163</v>
      </c>
      <c r="I29" s="44">
        <v>21219000000</v>
      </c>
      <c r="J29" s="44">
        <v>1210680000</v>
      </c>
      <c r="K29" s="44">
        <f t="shared" si="2"/>
        <v>105.36861404745747</v>
      </c>
      <c r="L29" s="44">
        <f t="shared" si="2"/>
        <v>73.92045339503419</v>
      </c>
    </row>
    <row r="30" spans="1:12" s="46" customFormat="1" ht="17.25" customHeight="1">
      <c r="A30" s="44">
        <v>90927555335.92</v>
      </c>
      <c r="B30" s="44">
        <v>5184605742.66</v>
      </c>
      <c r="C30" s="44"/>
      <c r="D30" s="45"/>
      <c r="E30" s="75" t="s">
        <v>20</v>
      </c>
      <c r="F30" s="73" t="s">
        <v>5</v>
      </c>
      <c r="G30" s="44">
        <v>85787016528.11</v>
      </c>
      <c r="H30" s="44">
        <v>3162439406.49</v>
      </c>
      <c r="I30" s="44">
        <v>89975000000</v>
      </c>
      <c r="J30" s="44">
        <v>6293752000</v>
      </c>
      <c r="K30" s="44">
        <f t="shared" si="2"/>
        <v>95.34539208459016</v>
      </c>
      <c r="L30" s="44">
        <f t="shared" si="2"/>
        <v>50.247283440624926</v>
      </c>
    </row>
    <row r="31" spans="1:12" s="46" customFormat="1" ht="17.25" customHeight="1">
      <c r="A31" s="39">
        <f>A32</f>
        <v>11540867000</v>
      </c>
      <c r="B31" s="39">
        <f>B32</f>
        <v>33946906</v>
      </c>
      <c r="C31" s="44"/>
      <c r="D31" s="100" t="s">
        <v>71</v>
      </c>
      <c r="E31" s="100"/>
      <c r="F31" s="74" t="s">
        <v>81</v>
      </c>
      <c r="G31" s="39">
        <f>G32</f>
        <v>13052656000</v>
      </c>
      <c r="H31" s="39">
        <f>H32</f>
        <v>42238169.56</v>
      </c>
      <c r="I31" s="39">
        <f>I32</f>
        <v>11500000000</v>
      </c>
      <c r="J31" s="39">
        <f>J32</f>
        <v>43700000</v>
      </c>
      <c r="K31" s="40">
        <f t="shared" si="2"/>
        <v>113.50135652173914</v>
      </c>
      <c r="L31" s="40">
        <f t="shared" si="2"/>
        <v>96.65485025171625</v>
      </c>
    </row>
    <row r="32" spans="1:12" s="37" customFormat="1" ht="17.25" customHeight="1">
      <c r="A32" s="62">
        <v>11540867000</v>
      </c>
      <c r="B32" s="62">
        <v>33946906</v>
      </c>
      <c r="C32" s="62"/>
      <c r="E32" s="84" t="s">
        <v>39</v>
      </c>
      <c r="F32" s="73" t="s">
        <v>5</v>
      </c>
      <c r="G32" s="62">
        <v>13052656000</v>
      </c>
      <c r="H32" s="62">
        <v>42238169.56</v>
      </c>
      <c r="I32" s="62">
        <v>11500000000</v>
      </c>
      <c r="J32" s="62">
        <v>43700000</v>
      </c>
      <c r="K32" s="62">
        <f t="shared" si="2"/>
        <v>113.50135652173914</v>
      </c>
      <c r="L32" s="62">
        <f t="shared" si="2"/>
        <v>96.65485025171625</v>
      </c>
    </row>
    <row r="33" spans="1:20" s="46" customFormat="1" ht="10.5" customHeight="1">
      <c r="A33" s="44"/>
      <c r="B33" s="44"/>
      <c r="C33" s="44"/>
      <c r="D33" s="45"/>
      <c r="E33" s="75"/>
      <c r="F33" s="78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3:6" s="46" customFormat="1" ht="17.25" customHeight="1">
      <c r="C34" s="44"/>
      <c r="D34" s="45"/>
      <c r="E34" s="70" t="s">
        <v>25</v>
      </c>
      <c r="F34" s="67"/>
    </row>
    <row r="35" spans="1:23" s="46" customFormat="1" ht="28.5" customHeight="1">
      <c r="A35" s="39">
        <f>SUM(A36:A38)</f>
        <v>186106734000</v>
      </c>
      <c r="B35" s="39">
        <f>SUM(B36:B38)</f>
        <v>11785408516.19</v>
      </c>
      <c r="C35" s="39"/>
      <c r="D35" s="100" t="s">
        <v>36</v>
      </c>
      <c r="E35" s="102"/>
      <c r="F35" s="86" t="s">
        <v>77</v>
      </c>
      <c r="G35" s="39">
        <f>SUM(G36:G38)</f>
        <v>175399286000</v>
      </c>
      <c r="H35" s="39">
        <f>SUM(H36:H38)</f>
        <v>7856655740.690001</v>
      </c>
      <c r="I35" s="39">
        <f>SUM(I36:I38)</f>
        <v>197915264000</v>
      </c>
      <c r="J35" s="39">
        <f>SUM(J36:J38)</f>
        <v>13350567000</v>
      </c>
      <c r="K35" s="39">
        <f aca="true" t="shared" si="3" ref="K35:L49">G35/I35*100</f>
        <v>88.62342522504984</v>
      </c>
      <c r="L35" s="39">
        <f t="shared" si="3"/>
        <v>58.84885443959047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12" s="46" customFormat="1" ht="17.25" customHeight="1">
      <c r="A36" s="44">
        <v>25591495000</v>
      </c>
      <c r="B36" s="44">
        <v>1734683567.13</v>
      </c>
      <c r="C36" s="44"/>
      <c r="D36" s="45"/>
      <c r="E36" s="75" t="s">
        <v>18</v>
      </c>
      <c r="F36" s="78" t="s">
        <v>5</v>
      </c>
      <c r="G36" s="44">
        <v>24960891000</v>
      </c>
      <c r="H36" s="44">
        <v>1071585120.66</v>
      </c>
      <c r="I36" s="44">
        <v>32433390000</v>
      </c>
      <c r="J36" s="44">
        <v>2312156000</v>
      </c>
      <c r="K36" s="44">
        <f t="shared" si="3"/>
        <v>76.96047499197586</v>
      </c>
      <c r="L36" s="44">
        <f t="shared" si="3"/>
        <v>46.34571026608931</v>
      </c>
    </row>
    <row r="37" spans="1:12" s="46" customFormat="1" ht="17.25" customHeight="1">
      <c r="A37" s="44">
        <v>58522420000</v>
      </c>
      <c r="B37" s="44">
        <v>3951744130.81</v>
      </c>
      <c r="C37" s="44"/>
      <c r="D37" s="45"/>
      <c r="E37" s="75" t="s">
        <v>19</v>
      </c>
      <c r="F37" s="78" t="s">
        <v>5</v>
      </c>
      <c r="G37" s="44">
        <v>51490852000</v>
      </c>
      <c r="H37" s="44">
        <v>2733426962.55</v>
      </c>
      <c r="I37" s="44">
        <v>59078499000</v>
      </c>
      <c r="J37" s="44">
        <v>4282321000</v>
      </c>
      <c r="K37" s="44">
        <f t="shared" si="3"/>
        <v>87.15666929858864</v>
      </c>
      <c r="L37" s="44">
        <f t="shared" si="3"/>
        <v>63.830501322763986</v>
      </c>
    </row>
    <row r="38" spans="1:12" s="46" customFormat="1" ht="17.25" customHeight="1">
      <c r="A38" s="44">
        <v>101992819000</v>
      </c>
      <c r="B38" s="44">
        <v>6098980818.25</v>
      </c>
      <c r="C38" s="44"/>
      <c r="D38" s="45"/>
      <c r="E38" s="75" t="s">
        <v>20</v>
      </c>
      <c r="F38" s="78" t="s">
        <v>5</v>
      </c>
      <c r="G38" s="44">
        <v>98947543000</v>
      </c>
      <c r="H38" s="44">
        <v>4051643657.48</v>
      </c>
      <c r="I38" s="44">
        <v>106403375000</v>
      </c>
      <c r="J38" s="44">
        <v>6756090000</v>
      </c>
      <c r="K38" s="44">
        <f t="shared" si="3"/>
        <v>92.99286136365505</v>
      </c>
      <c r="L38" s="44">
        <f t="shared" si="3"/>
        <v>59.97024399438137</v>
      </c>
    </row>
    <row r="39" spans="1:13" s="46" customFormat="1" ht="17.25" customHeight="1">
      <c r="A39" s="39">
        <f>SUM(A40:A43)</f>
        <v>177330018000</v>
      </c>
      <c r="B39" s="39">
        <f>SUM(B40:B43)</f>
        <v>7334610808.08</v>
      </c>
      <c r="C39" s="39"/>
      <c r="D39" s="100" t="s">
        <v>37</v>
      </c>
      <c r="E39" s="102"/>
      <c r="F39" s="78" t="s">
        <v>5</v>
      </c>
      <c r="G39" s="39">
        <f>SUM(G40:G43)</f>
        <v>177987001000</v>
      </c>
      <c r="H39" s="39">
        <f>SUM(H40:H43)</f>
        <v>4312126135.5</v>
      </c>
      <c r="I39" s="39">
        <f>SUM(I40:I43)</f>
        <v>187983508000</v>
      </c>
      <c r="J39" s="39">
        <f>SUM(J40:J43)</f>
        <v>9040198000</v>
      </c>
      <c r="K39" s="39">
        <f t="shared" si="3"/>
        <v>94.68224255076674</v>
      </c>
      <c r="L39" s="39">
        <f t="shared" si="3"/>
        <v>47.69946560351886</v>
      </c>
      <c r="M39" s="44"/>
    </row>
    <row r="40" spans="1:13" s="52" customFormat="1" ht="17.25" customHeight="1">
      <c r="A40" s="51">
        <v>3069720000</v>
      </c>
      <c r="B40" s="51"/>
      <c r="C40" s="51"/>
      <c r="D40" s="34"/>
      <c r="E40" s="72" t="s">
        <v>21</v>
      </c>
      <c r="F40" s="78" t="s">
        <v>5</v>
      </c>
      <c r="G40" s="51">
        <v>3136348000</v>
      </c>
      <c r="H40" s="51"/>
      <c r="I40" s="51">
        <v>2800670000</v>
      </c>
      <c r="J40" s="51"/>
      <c r="K40" s="51">
        <f t="shared" si="3"/>
        <v>111.98563200948344</v>
      </c>
      <c r="L40" s="51" t="s">
        <v>8</v>
      </c>
      <c r="M40" s="51"/>
    </row>
    <row r="41" spans="1:13" s="52" customFormat="1" ht="17.25" customHeight="1">
      <c r="A41" s="51">
        <v>13994637000</v>
      </c>
      <c r="B41" s="51">
        <v>229243047.9</v>
      </c>
      <c r="C41" s="51"/>
      <c r="D41" s="34"/>
      <c r="E41" s="72" t="s">
        <v>22</v>
      </c>
      <c r="F41" s="78" t="s">
        <v>5</v>
      </c>
      <c r="G41" s="51">
        <v>16775270000</v>
      </c>
      <c r="H41" s="51">
        <v>149091623.97</v>
      </c>
      <c r="I41" s="51">
        <v>10962448000</v>
      </c>
      <c r="J41" s="51">
        <v>219120000</v>
      </c>
      <c r="K41" s="51">
        <f t="shared" si="3"/>
        <v>153.0248535728516</v>
      </c>
      <c r="L41" s="51">
        <f t="shared" si="3"/>
        <v>68.04108432365827</v>
      </c>
      <c r="M41" s="51"/>
    </row>
    <row r="42" spans="1:13" s="46" customFormat="1" ht="17.25" customHeight="1">
      <c r="A42" s="44">
        <v>81275477000</v>
      </c>
      <c r="B42" s="44">
        <v>3501977883.18</v>
      </c>
      <c r="C42" s="44"/>
      <c r="D42" s="45"/>
      <c r="E42" s="75" t="s">
        <v>23</v>
      </c>
      <c r="F42" s="78" t="s">
        <v>5</v>
      </c>
      <c r="G42" s="44">
        <v>67122032000</v>
      </c>
      <c r="H42" s="44">
        <v>1620242087.53</v>
      </c>
      <c r="I42" s="44">
        <v>86924639000</v>
      </c>
      <c r="J42" s="44">
        <v>4276735000</v>
      </c>
      <c r="K42" s="44">
        <f t="shared" si="3"/>
        <v>77.21864913353278</v>
      </c>
      <c r="L42" s="44">
        <f t="shared" si="3"/>
        <v>37.88502414879575</v>
      </c>
      <c r="M42" s="44"/>
    </row>
    <row r="43" spans="1:20" s="46" customFormat="1" ht="17.25" customHeight="1">
      <c r="A43" s="44">
        <v>78990184000</v>
      </c>
      <c r="B43" s="44">
        <v>3603389877</v>
      </c>
      <c r="C43" s="44"/>
      <c r="D43" s="45"/>
      <c r="E43" s="75" t="s">
        <v>24</v>
      </c>
      <c r="F43" s="78" t="s">
        <v>5</v>
      </c>
      <c r="G43" s="44">
        <v>90953351000</v>
      </c>
      <c r="H43" s="44">
        <v>2542792424</v>
      </c>
      <c r="I43" s="44">
        <v>87295751000</v>
      </c>
      <c r="J43" s="44">
        <v>4544343000</v>
      </c>
      <c r="K43" s="44">
        <f t="shared" si="3"/>
        <v>104.18989464905341</v>
      </c>
      <c r="L43" s="44">
        <f t="shared" si="3"/>
        <v>55.95511659221146</v>
      </c>
      <c r="M43" s="44"/>
      <c r="N43" s="44"/>
      <c r="O43" s="44"/>
      <c r="P43" s="44"/>
      <c r="Q43" s="44"/>
      <c r="R43" s="44"/>
      <c r="S43" s="44"/>
      <c r="T43" s="44"/>
    </row>
    <row r="44" spans="1:35" s="54" customFormat="1" ht="17.25" customHeight="1" thickBot="1">
      <c r="A44" s="98">
        <f>SUM(A45:A48)</f>
        <v>56090689000</v>
      </c>
      <c r="B44" s="98">
        <f>SUM(B45:B48)</f>
        <v>3940803315</v>
      </c>
      <c r="C44" s="98"/>
      <c r="D44" s="105" t="s">
        <v>72</v>
      </c>
      <c r="E44" s="106"/>
      <c r="F44" s="99" t="s">
        <v>82</v>
      </c>
      <c r="G44" s="98">
        <f>SUM(G45:G48)</f>
        <v>44005269000</v>
      </c>
      <c r="H44" s="98">
        <f>SUM(H45:H48)</f>
        <v>3451921425</v>
      </c>
      <c r="I44" s="98">
        <f>SUM(I45:I48)</f>
        <v>34985920000</v>
      </c>
      <c r="J44" s="98">
        <f>SUM(J45:J48)</f>
        <v>6266594000</v>
      </c>
      <c r="K44" s="98">
        <f t="shared" si="3"/>
        <v>125.77993947279363</v>
      </c>
      <c r="L44" s="98">
        <f t="shared" si="3"/>
        <v>55.08449127229241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</row>
    <row r="45" spans="1:35" s="52" customFormat="1" ht="17.25" customHeight="1">
      <c r="A45" s="51">
        <v>44297771000</v>
      </c>
      <c r="B45" s="51">
        <v>257207869</v>
      </c>
      <c r="C45" s="51"/>
      <c r="D45" s="87"/>
      <c r="E45" s="66" t="s">
        <v>59</v>
      </c>
      <c r="F45" s="86" t="s">
        <v>82</v>
      </c>
      <c r="G45" s="51">
        <v>32096487000</v>
      </c>
      <c r="H45" s="51">
        <v>341028310</v>
      </c>
      <c r="I45" s="51">
        <v>25300000000</v>
      </c>
      <c r="J45" s="51">
        <v>190350000</v>
      </c>
      <c r="K45" s="51">
        <f t="shared" si="3"/>
        <v>126.86358498023715</v>
      </c>
      <c r="L45" s="51">
        <f t="shared" si="3"/>
        <v>179.15855529288154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8" s="46" customFormat="1" ht="17.25" customHeight="1">
      <c r="A46" s="44">
        <v>867754000</v>
      </c>
      <c r="B46" s="44">
        <v>11467070</v>
      </c>
      <c r="C46" s="44"/>
      <c r="D46" s="45"/>
      <c r="E46" s="66" t="s">
        <v>60</v>
      </c>
      <c r="F46" s="74" t="s">
        <v>5</v>
      </c>
      <c r="G46" s="44">
        <v>801018000</v>
      </c>
      <c r="H46" s="44">
        <v>11071792</v>
      </c>
      <c r="I46" s="44">
        <v>533800000</v>
      </c>
      <c r="J46" s="44">
        <v>14700000</v>
      </c>
      <c r="K46" s="44">
        <f t="shared" si="3"/>
        <v>150.05957287373548</v>
      </c>
      <c r="L46" s="44">
        <f t="shared" si="3"/>
        <v>75.31831292517008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s="46" customFormat="1" ht="17.25" customHeight="1">
      <c r="A47" s="44">
        <v>3633200000</v>
      </c>
      <c r="B47" s="44">
        <v>3633199830</v>
      </c>
      <c r="C47" s="44"/>
      <c r="D47" s="45"/>
      <c r="E47" s="66" t="s">
        <v>61</v>
      </c>
      <c r="F47" s="74" t="s">
        <v>5</v>
      </c>
      <c r="G47" s="44">
        <v>2977608000</v>
      </c>
      <c r="H47" s="44">
        <v>2977607806</v>
      </c>
      <c r="I47" s="44">
        <v>6022000000</v>
      </c>
      <c r="J47" s="44">
        <v>6022000000</v>
      </c>
      <c r="K47" s="44">
        <f t="shared" si="3"/>
        <v>49.445499833942215</v>
      </c>
      <c r="L47" s="44">
        <f t="shared" si="3"/>
        <v>49.445496612421124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1:38" s="52" customFormat="1" ht="17.25" customHeight="1">
      <c r="A48" s="51">
        <v>7291964000</v>
      </c>
      <c r="B48" s="51">
        <v>38928546</v>
      </c>
      <c r="C48" s="51"/>
      <c r="D48" s="34"/>
      <c r="E48" s="72" t="s">
        <v>26</v>
      </c>
      <c r="F48" s="74" t="s">
        <v>5</v>
      </c>
      <c r="G48" s="51">
        <v>8130156000</v>
      </c>
      <c r="H48" s="51">
        <v>122213517</v>
      </c>
      <c r="I48" s="51">
        <v>3130120000</v>
      </c>
      <c r="J48" s="51">
        <v>39544000</v>
      </c>
      <c r="K48" s="51">
        <f t="shared" si="3"/>
        <v>259.73943490984374</v>
      </c>
      <c r="L48" s="51">
        <f t="shared" si="3"/>
        <v>309.0570427877807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</row>
    <row r="49" spans="1:19" s="46" customFormat="1" ht="17.25" customHeight="1">
      <c r="A49" s="39">
        <f>A50</f>
        <v>1316705000</v>
      </c>
      <c r="B49" s="39">
        <f>B50</f>
        <v>29691846</v>
      </c>
      <c r="C49" s="39"/>
      <c r="D49" s="100" t="s">
        <v>40</v>
      </c>
      <c r="E49" s="102"/>
      <c r="F49" s="78" t="s">
        <v>5</v>
      </c>
      <c r="G49" s="39">
        <f>G50</f>
        <v>1053643000</v>
      </c>
      <c r="H49" s="39">
        <f>H50</f>
        <v>27557037</v>
      </c>
      <c r="I49" s="39">
        <f>I50</f>
        <v>1098000000</v>
      </c>
      <c r="J49" s="39">
        <f>J50</f>
        <v>28823000</v>
      </c>
      <c r="K49" s="53">
        <f t="shared" si="3"/>
        <v>95.96020036429871</v>
      </c>
      <c r="L49" s="53">
        <f t="shared" si="3"/>
        <v>95.6078027963779</v>
      </c>
      <c r="M49" s="44"/>
      <c r="N49" s="44"/>
      <c r="O49" s="44"/>
      <c r="P49" s="44"/>
      <c r="Q49" s="44"/>
      <c r="R49" s="44"/>
      <c r="S49" s="44"/>
    </row>
    <row r="50" spans="1:14" s="46" customFormat="1" ht="17.25" customHeight="1">
      <c r="A50" s="44">
        <v>1316705000</v>
      </c>
      <c r="B50" s="44">
        <v>29691846</v>
      </c>
      <c r="C50" s="44"/>
      <c r="D50" s="45"/>
      <c r="E50" s="75" t="s">
        <v>41</v>
      </c>
      <c r="F50" s="78" t="s">
        <v>5</v>
      </c>
      <c r="G50" s="44">
        <v>1053643000</v>
      </c>
      <c r="H50" s="44">
        <v>27557037</v>
      </c>
      <c r="I50" s="44">
        <v>1098000000</v>
      </c>
      <c r="J50" s="44">
        <v>28823000</v>
      </c>
      <c r="K50" s="44">
        <f>G50/I50*100</f>
        <v>95.96020036429871</v>
      </c>
      <c r="L50" s="44">
        <f>H50/J50*100</f>
        <v>95.6078027963779</v>
      </c>
      <c r="M50" s="44"/>
      <c r="N50" s="44"/>
    </row>
    <row r="51" spans="1:26" s="46" customFormat="1" ht="17.25" customHeight="1">
      <c r="A51" s="39"/>
      <c r="B51" s="39">
        <f>SUM(B52:B53)</f>
        <v>28233967557</v>
      </c>
      <c r="C51" s="39"/>
      <c r="D51" s="100" t="s">
        <v>42</v>
      </c>
      <c r="E51" s="102"/>
      <c r="F51" s="78" t="s">
        <v>5</v>
      </c>
      <c r="G51" s="39"/>
      <c r="H51" s="39">
        <f>SUM(H52:H53)</f>
        <v>28738737978</v>
      </c>
      <c r="I51" s="39"/>
      <c r="J51" s="39">
        <f>SUM(J52:J53)</f>
        <v>27166514000</v>
      </c>
      <c r="K51" s="44"/>
      <c r="L51" s="39">
        <f>H51/J51*100</f>
        <v>105.78736004921352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12" s="46" customFormat="1" ht="17.25" customHeight="1">
      <c r="A52" s="44"/>
      <c r="B52" s="44">
        <v>11830247855</v>
      </c>
      <c r="C52" s="44"/>
      <c r="D52" s="45"/>
      <c r="E52" s="75" t="s">
        <v>28</v>
      </c>
      <c r="F52" s="74" t="s">
        <v>5</v>
      </c>
      <c r="G52" s="44"/>
      <c r="H52" s="44">
        <v>12288540514</v>
      </c>
      <c r="I52" s="44"/>
      <c r="J52" s="44">
        <v>11483500000</v>
      </c>
      <c r="K52" s="44"/>
      <c r="L52" s="44">
        <f>H52/J52*100</f>
        <v>107.01041071102016</v>
      </c>
    </row>
    <row r="53" spans="1:15" s="46" customFormat="1" ht="17.25" customHeight="1">
      <c r="A53" s="44"/>
      <c r="B53" s="44">
        <v>16403719702</v>
      </c>
      <c r="C53" s="44"/>
      <c r="D53" s="45"/>
      <c r="E53" s="75" t="s">
        <v>27</v>
      </c>
      <c r="F53" s="74" t="s">
        <v>5</v>
      </c>
      <c r="G53" s="44"/>
      <c r="H53" s="44">
        <v>16450197464</v>
      </c>
      <c r="I53" s="44"/>
      <c r="J53" s="44">
        <v>15683014000</v>
      </c>
      <c r="K53" s="44"/>
      <c r="L53" s="44">
        <f>H53/J53*100</f>
        <v>104.89181138268448</v>
      </c>
      <c r="M53" s="44"/>
      <c r="N53" s="44"/>
      <c r="O53" s="44"/>
    </row>
    <row r="54" ht="10.5" customHeight="1">
      <c r="F54" s="97"/>
    </row>
    <row r="55" spans="1:24" s="46" customFormat="1" ht="17.25" customHeight="1">
      <c r="A55" s="39"/>
      <c r="B55" s="39"/>
      <c r="C55" s="44"/>
      <c r="D55" s="45"/>
      <c r="E55" s="77" t="s">
        <v>29</v>
      </c>
      <c r="F55" s="67"/>
      <c r="G55" s="39"/>
      <c r="H55" s="39"/>
      <c r="I55" s="39"/>
      <c r="J55" s="39"/>
      <c r="K55" s="39"/>
      <c r="L55" s="39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46" customFormat="1" ht="17.25" customHeight="1">
      <c r="A56" s="39"/>
      <c r="B56" s="39">
        <f>B57</f>
        <v>3408582218</v>
      </c>
      <c r="C56" s="44"/>
      <c r="D56" s="100" t="s">
        <v>42</v>
      </c>
      <c r="E56" s="102"/>
      <c r="F56" s="74" t="s">
        <v>5</v>
      </c>
      <c r="G56" s="39"/>
      <c r="H56" s="39">
        <f>H57</f>
        <v>3597274436</v>
      </c>
      <c r="I56" s="39"/>
      <c r="J56" s="39">
        <f>J57</f>
        <v>3346659000</v>
      </c>
      <c r="K56" s="39"/>
      <c r="L56" s="39">
        <f>H56/J56*100</f>
        <v>107.488526198815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1" s="46" customFormat="1" ht="17.25" customHeight="1">
      <c r="A57" s="44"/>
      <c r="B57" s="44">
        <v>3408582218</v>
      </c>
      <c r="C57" s="44"/>
      <c r="E57" s="84" t="s">
        <v>43</v>
      </c>
      <c r="F57" s="74" t="s">
        <v>5</v>
      </c>
      <c r="G57" s="44"/>
      <c r="H57" s="44">
        <v>3597274436</v>
      </c>
      <c r="I57" s="44"/>
      <c r="J57" s="44">
        <v>3346659000</v>
      </c>
      <c r="K57" s="44"/>
      <c r="L57" s="44">
        <f>H57/J57*100</f>
        <v>107.488526198815</v>
      </c>
      <c r="M57" s="44"/>
      <c r="N57" s="44"/>
      <c r="O57" s="44"/>
      <c r="P57" s="44"/>
      <c r="Q57" s="44"/>
      <c r="R57" s="44"/>
      <c r="S57" s="44"/>
      <c r="T57" s="44"/>
      <c r="U57" s="44"/>
    </row>
    <row r="58" spans="1:21" s="42" customFormat="1" ht="10.5" customHeight="1">
      <c r="A58" s="39"/>
      <c r="B58" s="39"/>
      <c r="C58" s="39"/>
      <c r="D58" s="41"/>
      <c r="E58" s="66"/>
      <c r="F58" s="80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3:6" s="46" customFormat="1" ht="17.25" customHeight="1">
      <c r="C59" s="44"/>
      <c r="D59" s="45"/>
      <c r="E59" s="77" t="s">
        <v>50</v>
      </c>
      <c r="F59" s="67"/>
    </row>
    <row r="60" spans="1:23" s="46" customFormat="1" ht="28.5" customHeight="1">
      <c r="A60" s="39">
        <f>SUM(A61:A67)</f>
        <v>1330209857000</v>
      </c>
      <c r="B60" s="39">
        <f>SUM(B61:B67)</f>
        <v>87415794698.35</v>
      </c>
      <c r="C60" s="39"/>
      <c r="D60" s="100" t="s">
        <v>36</v>
      </c>
      <c r="E60" s="102"/>
      <c r="F60" s="80" t="s">
        <v>78</v>
      </c>
      <c r="G60" s="39">
        <f>SUM(G61:G67)</f>
        <v>1205450828000</v>
      </c>
      <c r="H60" s="39">
        <f>SUM(H61:H67)</f>
        <v>62142850801.740005</v>
      </c>
      <c r="I60" s="39">
        <f>SUM(I61:I67)</f>
        <v>1426171000000</v>
      </c>
      <c r="J60" s="39">
        <f>SUM(J61:J67)</f>
        <v>102150480000</v>
      </c>
      <c r="K60" s="39">
        <f aca="true" t="shared" si="4" ref="K60:L68">G60/I60*100</f>
        <v>84.52358293640805</v>
      </c>
      <c r="L60" s="39">
        <f t="shared" si="4"/>
        <v>60.83461458207539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12" s="46" customFormat="1" ht="17.25" customHeight="1">
      <c r="A61" s="44">
        <v>194364000</v>
      </c>
      <c r="B61" s="44">
        <v>12411536</v>
      </c>
      <c r="C61" s="44"/>
      <c r="D61" s="45"/>
      <c r="E61" s="66" t="s">
        <v>17</v>
      </c>
      <c r="F61" s="78" t="s">
        <v>5</v>
      </c>
      <c r="G61" s="44">
        <v>1657000</v>
      </c>
      <c r="H61" s="44">
        <v>65317</v>
      </c>
      <c r="I61" s="44">
        <v>830000000</v>
      </c>
      <c r="J61" s="44">
        <v>56025000</v>
      </c>
      <c r="K61" s="44">
        <f t="shared" si="4"/>
        <v>0.1996385542168675</v>
      </c>
      <c r="L61" s="44">
        <f t="shared" si="4"/>
        <v>0.11658545292280231</v>
      </c>
    </row>
    <row r="62" spans="1:12" s="46" customFormat="1" ht="17.25" customHeight="1">
      <c r="A62" s="44">
        <v>131329486000</v>
      </c>
      <c r="B62" s="44">
        <v>7707698619.5</v>
      </c>
      <c r="C62" s="44"/>
      <c r="D62" s="45"/>
      <c r="E62" s="66" t="s">
        <v>57</v>
      </c>
      <c r="F62" s="78" t="s">
        <v>5</v>
      </c>
      <c r="G62" s="44">
        <v>152347957000</v>
      </c>
      <c r="H62" s="44">
        <v>5676334936</v>
      </c>
      <c r="I62" s="44">
        <v>162238000000</v>
      </c>
      <c r="J62" s="44">
        <v>11106610000</v>
      </c>
      <c r="K62" s="44">
        <f t="shared" si="4"/>
        <v>93.90399105018552</v>
      </c>
      <c r="L62" s="44">
        <f t="shared" si="4"/>
        <v>51.10771816062687</v>
      </c>
    </row>
    <row r="63" spans="1:12" s="46" customFormat="1" ht="17.25" customHeight="1">
      <c r="A63" s="44">
        <v>80061884000</v>
      </c>
      <c r="B63" s="44">
        <v>5364858987.05</v>
      </c>
      <c r="C63" s="44"/>
      <c r="D63" s="45"/>
      <c r="E63" s="66" t="s">
        <v>62</v>
      </c>
      <c r="F63" s="78" t="s">
        <v>5</v>
      </c>
      <c r="G63" s="44">
        <v>71587021000</v>
      </c>
      <c r="H63" s="44">
        <v>3456070691</v>
      </c>
      <c r="I63" s="44">
        <v>95103000000</v>
      </c>
      <c r="J63" s="44">
        <v>7104568000</v>
      </c>
      <c r="K63" s="44">
        <f t="shared" si="4"/>
        <v>75.27314700903231</v>
      </c>
      <c r="L63" s="44">
        <f t="shared" si="4"/>
        <v>48.64575426683227</v>
      </c>
    </row>
    <row r="64" spans="1:12" s="46" customFormat="1" ht="17.25" customHeight="1">
      <c r="A64" s="44">
        <v>202502333000</v>
      </c>
      <c r="B64" s="44">
        <v>12007835340.5</v>
      </c>
      <c r="C64" s="44"/>
      <c r="D64" s="45"/>
      <c r="E64" s="75" t="s">
        <v>63</v>
      </c>
      <c r="F64" s="78" t="s">
        <v>5</v>
      </c>
      <c r="G64" s="44">
        <v>192629853000</v>
      </c>
      <c r="H64" s="44">
        <v>8813308042</v>
      </c>
      <c r="I64" s="44">
        <v>180000000000</v>
      </c>
      <c r="J64" s="44">
        <v>12274492000</v>
      </c>
      <c r="K64" s="44">
        <f t="shared" si="4"/>
        <v>107.01658499999999</v>
      </c>
      <c r="L64" s="44">
        <f t="shared" si="4"/>
        <v>71.80181503234513</v>
      </c>
    </row>
    <row r="65" spans="1:12" s="46" customFormat="1" ht="17.25" customHeight="1">
      <c r="A65" s="44">
        <v>92559976000</v>
      </c>
      <c r="B65" s="44">
        <v>8170546512</v>
      </c>
      <c r="C65" s="44"/>
      <c r="D65" s="45"/>
      <c r="E65" s="75" t="s">
        <v>64</v>
      </c>
      <c r="F65" s="78" t="s">
        <v>5</v>
      </c>
      <c r="G65" s="44">
        <v>85296432000</v>
      </c>
      <c r="H65" s="44">
        <v>6656279806.17</v>
      </c>
      <c r="I65" s="44">
        <v>121000000000</v>
      </c>
      <c r="J65" s="44">
        <v>10440272000</v>
      </c>
      <c r="K65" s="44">
        <f t="shared" si="4"/>
        <v>70.49291900826447</v>
      </c>
      <c r="L65" s="44">
        <f t="shared" si="4"/>
        <v>63.75580833689008</v>
      </c>
    </row>
    <row r="66" spans="1:12" s="46" customFormat="1" ht="17.25" customHeight="1">
      <c r="A66" s="44">
        <v>579662114000</v>
      </c>
      <c r="B66" s="44">
        <v>37896908717</v>
      </c>
      <c r="C66" s="44"/>
      <c r="D66" s="45"/>
      <c r="E66" s="75" t="s">
        <v>65</v>
      </c>
      <c r="F66" s="78" t="s">
        <v>5</v>
      </c>
      <c r="G66" s="44">
        <v>473434333000</v>
      </c>
      <c r="H66" s="44">
        <v>25580579435.55</v>
      </c>
      <c r="I66" s="44">
        <v>610000000000</v>
      </c>
      <c r="J66" s="44">
        <v>42644594000</v>
      </c>
      <c r="K66" s="44">
        <f t="shared" si="4"/>
        <v>77.61218573770492</v>
      </c>
      <c r="L66" s="44">
        <f t="shared" si="4"/>
        <v>59.98551524619978</v>
      </c>
    </row>
    <row r="67" spans="1:12" s="46" customFormat="1" ht="17.25" customHeight="1">
      <c r="A67" s="44">
        <v>243899700000</v>
      </c>
      <c r="B67" s="44">
        <v>16255534986.3</v>
      </c>
      <c r="C67" s="44"/>
      <c r="D67" s="45"/>
      <c r="E67" s="75" t="s">
        <v>66</v>
      </c>
      <c r="F67" s="78" t="s">
        <v>5</v>
      </c>
      <c r="G67" s="44">
        <v>230153575000</v>
      </c>
      <c r="H67" s="44">
        <v>11960212574.02</v>
      </c>
      <c r="I67" s="44">
        <v>257000000000</v>
      </c>
      <c r="J67" s="44">
        <v>18523919000</v>
      </c>
      <c r="K67" s="44">
        <f t="shared" si="4"/>
        <v>89.55392023346303</v>
      </c>
      <c r="L67" s="44">
        <f t="shared" si="4"/>
        <v>64.56631868245591</v>
      </c>
    </row>
    <row r="68" spans="1:13" s="46" customFormat="1" ht="17.25" customHeight="1">
      <c r="A68" s="39">
        <f>SUM(A69:A73)</f>
        <v>1845913567000</v>
      </c>
      <c r="B68" s="39">
        <f>SUM(B69:B73)</f>
        <v>76392307451.95</v>
      </c>
      <c r="C68" s="39"/>
      <c r="D68" s="100" t="s">
        <v>37</v>
      </c>
      <c r="E68" s="102"/>
      <c r="F68" s="78" t="s">
        <v>5</v>
      </c>
      <c r="G68" s="39">
        <f>SUM(G69:G73)</f>
        <v>1921655372000</v>
      </c>
      <c r="H68" s="39">
        <f>SUM(H69:H73)</f>
        <v>52279472341</v>
      </c>
      <c r="I68" s="39">
        <f>SUM(I69:I73)</f>
        <v>1809099567000</v>
      </c>
      <c r="J68" s="39">
        <f>SUM(J69:J73)</f>
        <v>84987056000</v>
      </c>
      <c r="K68" s="39">
        <f t="shared" si="4"/>
        <v>106.22164788788544</v>
      </c>
      <c r="L68" s="39">
        <f t="shared" si="4"/>
        <v>61.51462917011739</v>
      </c>
      <c r="M68" s="44"/>
    </row>
    <row r="69" spans="1:13" s="52" customFormat="1" ht="17.25" customHeight="1">
      <c r="A69" s="51">
        <v>17403203000</v>
      </c>
      <c r="B69" s="51"/>
      <c r="C69" s="51"/>
      <c r="D69" s="34"/>
      <c r="E69" s="72" t="s">
        <v>21</v>
      </c>
      <c r="F69" s="78" t="s">
        <v>5</v>
      </c>
      <c r="G69" s="51">
        <v>14883614000</v>
      </c>
      <c r="H69" s="51"/>
      <c r="I69" s="51">
        <v>17500000000</v>
      </c>
      <c r="J69" s="51"/>
      <c r="K69" s="51">
        <f>G69/I69*100</f>
        <v>85.04922285714287</v>
      </c>
      <c r="L69" s="51" t="s">
        <v>8</v>
      </c>
      <c r="M69" s="51"/>
    </row>
    <row r="70" spans="1:13" s="52" customFormat="1" ht="17.25" customHeight="1">
      <c r="A70" s="51">
        <v>59588083000</v>
      </c>
      <c r="B70" s="51">
        <v>876010742</v>
      </c>
      <c r="C70" s="51"/>
      <c r="D70" s="34"/>
      <c r="E70" s="72" t="s">
        <v>22</v>
      </c>
      <c r="F70" s="78" t="s">
        <v>5</v>
      </c>
      <c r="G70" s="51">
        <v>67410141000</v>
      </c>
      <c r="H70" s="51">
        <v>528960034</v>
      </c>
      <c r="I70" s="51">
        <v>62500090000</v>
      </c>
      <c r="J70" s="51">
        <v>1290782000</v>
      </c>
      <c r="K70" s="51">
        <f>G70/I70*100</f>
        <v>107.85607028725879</v>
      </c>
      <c r="L70" s="51">
        <f>H70/J70*100</f>
        <v>40.97981177301821</v>
      </c>
      <c r="M70" s="51"/>
    </row>
    <row r="71" spans="1:13" s="46" customFormat="1" ht="17.25" customHeight="1">
      <c r="A71" s="44">
        <v>346737055000</v>
      </c>
      <c r="B71" s="44">
        <v>14406777030</v>
      </c>
      <c r="C71" s="44"/>
      <c r="D71" s="45"/>
      <c r="E71" s="75" t="s">
        <v>23</v>
      </c>
      <c r="F71" s="78" t="s">
        <v>5</v>
      </c>
      <c r="G71" s="44">
        <v>330836266000</v>
      </c>
      <c r="H71" s="44">
        <v>7501350291</v>
      </c>
      <c r="I71" s="44">
        <v>342000000000</v>
      </c>
      <c r="J71" s="44">
        <v>16159021000</v>
      </c>
      <c r="K71" s="44">
        <f>G71/I71*100</f>
        <v>96.73575029239765</v>
      </c>
      <c r="L71" s="44">
        <f>H71/J71*100</f>
        <v>46.422059176728595</v>
      </c>
      <c r="M71" s="44"/>
    </row>
    <row r="72" spans="1:20" s="46" customFormat="1" ht="17.25" customHeight="1">
      <c r="A72" s="44">
        <v>1099684619000</v>
      </c>
      <c r="B72" s="44">
        <v>52406904345</v>
      </c>
      <c r="C72" s="44"/>
      <c r="D72" s="45"/>
      <c r="E72" s="75" t="s">
        <v>24</v>
      </c>
      <c r="F72" s="78" t="s">
        <v>5</v>
      </c>
      <c r="G72" s="44">
        <v>1215575845000</v>
      </c>
      <c r="H72" s="44">
        <v>39371347660</v>
      </c>
      <c r="I72" s="44">
        <v>1097099477000</v>
      </c>
      <c r="J72" s="44">
        <v>57264753000</v>
      </c>
      <c r="K72" s="44">
        <f>G72/I72*100</f>
        <v>110.7990542775548</v>
      </c>
      <c r="L72" s="44">
        <f>H72/J72*100</f>
        <v>68.75319563501829</v>
      </c>
      <c r="M72" s="44"/>
      <c r="N72" s="44"/>
      <c r="O72" s="44"/>
      <c r="P72" s="44"/>
      <c r="Q72" s="44"/>
      <c r="R72" s="44"/>
      <c r="S72" s="44"/>
      <c r="T72" s="44"/>
    </row>
    <row r="73" spans="1:20" s="46" customFormat="1" ht="17.25" customHeight="1">
      <c r="A73" s="44">
        <v>322500607000</v>
      </c>
      <c r="B73" s="44">
        <v>8702615334.95</v>
      </c>
      <c r="C73" s="44"/>
      <c r="D73" s="45"/>
      <c r="E73" s="75" t="s">
        <v>51</v>
      </c>
      <c r="F73" s="78" t="s">
        <v>5</v>
      </c>
      <c r="G73" s="44">
        <v>292949506000</v>
      </c>
      <c r="H73" s="44">
        <v>4877814356</v>
      </c>
      <c r="I73" s="44">
        <v>290000000000</v>
      </c>
      <c r="J73" s="44">
        <v>10272500000</v>
      </c>
      <c r="K73" s="44">
        <f>G73/I73*100</f>
        <v>101.01707103448277</v>
      </c>
      <c r="L73" s="44">
        <f>H73/J73*100</f>
        <v>47.48419913360915</v>
      </c>
      <c r="M73" s="44"/>
      <c r="N73" s="44"/>
      <c r="O73" s="44"/>
      <c r="P73" s="44"/>
      <c r="Q73" s="44"/>
      <c r="R73" s="44"/>
      <c r="S73" s="44"/>
      <c r="T73" s="44"/>
    </row>
    <row r="74" spans="1:21" s="42" customFormat="1" ht="8.25" customHeight="1">
      <c r="A74" s="39"/>
      <c r="B74" s="39"/>
      <c r="C74" s="39"/>
      <c r="D74" s="41"/>
      <c r="E74" s="66"/>
      <c r="F74" s="80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3:6" s="46" customFormat="1" ht="17.25" customHeight="1">
      <c r="C75" s="44"/>
      <c r="D75" s="45"/>
      <c r="E75" s="77" t="s">
        <v>52</v>
      </c>
      <c r="F75" s="67"/>
    </row>
    <row r="76" spans="1:23" s="46" customFormat="1" ht="17.25" customHeight="1">
      <c r="A76" s="39">
        <f>SUM(A77:A80)</f>
        <v>1053523474000</v>
      </c>
      <c r="B76" s="39">
        <f>SUM(B77:B80)</f>
        <v>71415569098.29001</v>
      </c>
      <c r="C76" s="39"/>
      <c r="D76" s="100" t="s">
        <v>36</v>
      </c>
      <c r="E76" s="102"/>
      <c r="F76" s="78" t="s">
        <v>5</v>
      </c>
      <c r="G76" s="39">
        <f>SUM(G77:G80)</f>
        <v>1022658059000</v>
      </c>
      <c r="H76" s="39">
        <f>SUM(H77:H80)</f>
        <v>53743714663.659996</v>
      </c>
      <c r="I76" s="39">
        <f>SUM(I77:I80)</f>
        <v>1058457715000</v>
      </c>
      <c r="J76" s="39">
        <f>SUM(J77:J80)</f>
        <v>76888956000</v>
      </c>
      <c r="K76" s="39">
        <f aca="true" t="shared" si="5" ref="K76:L81">G76/I76*100</f>
        <v>96.61775284050907</v>
      </c>
      <c r="L76" s="39">
        <f t="shared" si="5"/>
        <v>69.89783378468553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12" s="46" customFormat="1" ht="17.25" customHeight="1">
      <c r="A77" s="44">
        <v>1073372000</v>
      </c>
      <c r="B77" s="44">
        <v>53228890.91</v>
      </c>
      <c r="C77" s="44"/>
      <c r="D77" s="45"/>
      <c r="E77" s="66" t="s">
        <v>17</v>
      </c>
      <c r="F77" s="78" t="s">
        <v>5</v>
      </c>
      <c r="G77" s="44">
        <v>963607000</v>
      </c>
      <c r="H77" s="44">
        <v>32478464</v>
      </c>
      <c r="I77" s="44">
        <v>1312426000</v>
      </c>
      <c r="J77" s="44">
        <v>102697000</v>
      </c>
      <c r="K77" s="44">
        <f t="shared" si="5"/>
        <v>73.42181578237555</v>
      </c>
      <c r="L77" s="44">
        <f t="shared" si="5"/>
        <v>31.625523627759332</v>
      </c>
    </row>
    <row r="78" spans="1:12" s="46" customFormat="1" ht="17.25" customHeight="1">
      <c r="A78" s="44">
        <v>89937217000</v>
      </c>
      <c r="B78" s="44">
        <f>96274149+248899992+4044549343.85+996105470.46</f>
        <v>5385828955.31</v>
      </c>
      <c r="C78" s="44"/>
      <c r="D78" s="45"/>
      <c r="E78" s="75" t="s">
        <v>18</v>
      </c>
      <c r="F78" s="78" t="s">
        <v>5</v>
      </c>
      <c r="G78" s="44">
        <v>111657019000</v>
      </c>
      <c r="H78" s="44">
        <v>4299120833.59</v>
      </c>
      <c r="I78" s="44">
        <v>88310133000</v>
      </c>
      <c r="J78" s="44">
        <v>6477972000</v>
      </c>
      <c r="K78" s="44">
        <f t="shared" si="5"/>
        <v>126.43738063445109</v>
      </c>
      <c r="L78" s="44">
        <f t="shared" si="5"/>
        <v>66.36522716661943</v>
      </c>
    </row>
    <row r="79" spans="1:12" s="46" customFormat="1" ht="17.25" customHeight="1">
      <c r="A79" s="51">
        <v>268338456000</v>
      </c>
      <c r="B79" s="51">
        <f>8484012990.85+9027602909.08</f>
        <v>17511615899.93</v>
      </c>
      <c r="C79" s="51"/>
      <c r="D79" s="34"/>
      <c r="E79" s="72" t="s">
        <v>19</v>
      </c>
      <c r="F79" s="78" t="s">
        <v>5</v>
      </c>
      <c r="G79" s="51">
        <v>272511740000</v>
      </c>
      <c r="H79" s="51">
        <v>14098982484.37</v>
      </c>
      <c r="I79" s="51">
        <v>285652021000</v>
      </c>
      <c r="J79" s="51">
        <v>20805740000</v>
      </c>
      <c r="K79" s="51">
        <f t="shared" si="5"/>
        <v>95.39989916612562</v>
      </c>
      <c r="L79" s="51">
        <f t="shared" si="5"/>
        <v>67.76486913885303</v>
      </c>
    </row>
    <row r="80" spans="1:12" s="46" customFormat="1" ht="17.25" customHeight="1">
      <c r="A80" s="44">
        <v>694174429000</v>
      </c>
      <c r="B80" s="44">
        <f>11804459448.62+36660435903.52</f>
        <v>48464895352.14</v>
      </c>
      <c r="C80" s="44"/>
      <c r="D80" s="45"/>
      <c r="E80" s="75" t="s">
        <v>20</v>
      </c>
      <c r="F80" s="78" t="s">
        <v>5</v>
      </c>
      <c r="G80" s="44">
        <v>637525693000</v>
      </c>
      <c r="H80" s="44">
        <v>35313132881.7</v>
      </c>
      <c r="I80" s="44">
        <v>683183135000</v>
      </c>
      <c r="J80" s="44">
        <v>49502547000</v>
      </c>
      <c r="K80" s="44">
        <f t="shared" si="5"/>
        <v>93.31695417217816</v>
      </c>
      <c r="L80" s="44">
        <f t="shared" si="5"/>
        <v>71.33599182623875</v>
      </c>
    </row>
    <row r="81" spans="1:13" s="46" customFormat="1" ht="17.25" customHeight="1">
      <c r="A81" s="39">
        <f>SUM(A82:A85)</f>
        <v>1327055879000</v>
      </c>
      <c r="B81" s="39">
        <f>SUM(B82:B85)</f>
        <v>53410443294.259995</v>
      </c>
      <c r="C81" s="39"/>
      <c r="D81" s="100" t="s">
        <v>37</v>
      </c>
      <c r="E81" s="102"/>
      <c r="F81" s="78" t="s">
        <v>5</v>
      </c>
      <c r="G81" s="39">
        <f>SUM(G82:G85)</f>
        <v>1362292257000</v>
      </c>
      <c r="H81" s="39">
        <f>SUM(H82:H85)</f>
        <v>31773369580.129997</v>
      </c>
      <c r="I81" s="39">
        <f>SUM(I82:I85)</f>
        <v>1304344235000</v>
      </c>
      <c r="J81" s="39">
        <f>SUM(J82:J85)</f>
        <v>60668603000</v>
      </c>
      <c r="K81" s="39">
        <f t="shared" si="5"/>
        <v>104.44269391814348</v>
      </c>
      <c r="L81" s="39">
        <f t="shared" si="5"/>
        <v>52.372014533003174</v>
      </c>
      <c r="M81" s="44"/>
    </row>
    <row r="82" spans="1:13" s="46" customFormat="1" ht="17.25" customHeight="1" thickBot="1">
      <c r="A82" s="49">
        <v>25838378000</v>
      </c>
      <c r="B82" s="49"/>
      <c r="C82" s="49"/>
      <c r="D82" s="50"/>
      <c r="E82" s="89" t="s">
        <v>21</v>
      </c>
      <c r="F82" s="90" t="s">
        <v>5</v>
      </c>
      <c r="G82" s="49">
        <v>31345683000</v>
      </c>
      <c r="H82" s="49"/>
      <c r="I82" s="49">
        <v>27247035000</v>
      </c>
      <c r="J82" s="49"/>
      <c r="K82" s="49">
        <f>G82/I82*100</f>
        <v>115.04254683124238</v>
      </c>
      <c r="L82" s="49" t="s">
        <v>8</v>
      </c>
      <c r="M82" s="44"/>
    </row>
    <row r="83" spans="1:13" s="52" customFormat="1" ht="17.25" customHeight="1">
      <c r="A83" s="51">
        <v>97007702000</v>
      </c>
      <c r="B83" s="51">
        <v>1696719883.55</v>
      </c>
      <c r="C83" s="51"/>
      <c r="D83" s="34"/>
      <c r="E83" s="72" t="s">
        <v>22</v>
      </c>
      <c r="F83" s="78" t="s">
        <v>5</v>
      </c>
      <c r="G83" s="51">
        <v>95931826000</v>
      </c>
      <c r="H83" s="51">
        <v>1238253773.31</v>
      </c>
      <c r="I83" s="51">
        <v>79360508000</v>
      </c>
      <c r="J83" s="51">
        <v>1584195000</v>
      </c>
      <c r="K83" s="51">
        <f>G83/I83*100</f>
        <v>120.88106341254772</v>
      </c>
      <c r="L83" s="51">
        <f>H83/J83*100</f>
        <v>78.16296436423545</v>
      </c>
      <c r="M83" s="51"/>
    </row>
    <row r="84" spans="1:13" s="46" customFormat="1" ht="16.5" customHeight="1">
      <c r="A84" s="44">
        <v>530195492000</v>
      </c>
      <c r="B84" s="44">
        <v>22979318081.62</v>
      </c>
      <c r="C84" s="44"/>
      <c r="D84" s="45"/>
      <c r="E84" s="75" t="s">
        <v>23</v>
      </c>
      <c r="F84" s="78" t="s">
        <v>5</v>
      </c>
      <c r="G84" s="44">
        <v>494951640000</v>
      </c>
      <c r="H84" s="44">
        <v>11752176327.82</v>
      </c>
      <c r="I84" s="44">
        <v>535518324000</v>
      </c>
      <c r="J84" s="44">
        <v>26291811000</v>
      </c>
      <c r="K84" s="44">
        <f>G84/I84*100</f>
        <v>92.42478134137573</v>
      </c>
      <c r="L84" s="44">
        <f>H84/J84*100</f>
        <v>44.698998968994566</v>
      </c>
      <c r="M84" s="44"/>
    </row>
    <row r="85" spans="1:20" s="52" customFormat="1" ht="17.25" customHeight="1">
      <c r="A85" s="51">
        <v>674014307000</v>
      </c>
      <c r="B85" s="51">
        <v>28734405329.09</v>
      </c>
      <c r="C85" s="51"/>
      <c r="D85" s="34"/>
      <c r="E85" s="72" t="s">
        <v>24</v>
      </c>
      <c r="F85" s="78" t="s">
        <v>5</v>
      </c>
      <c r="G85" s="51">
        <v>740063108000</v>
      </c>
      <c r="H85" s="51">
        <v>18782939479</v>
      </c>
      <c r="I85" s="51">
        <v>662218368000</v>
      </c>
      <c r="J85" s="51">
        <v>32792597000</v>
      </c>
      <c r="K85" s="51">
        <f>G85/I85*100</f>
        <v>111.75514660445059</v>
      </c>
      <c r="L85" s="51">
        <f>H85/J85*100</f>
        <v>57.277987098734506</v>
      </c>
      <c r="M85" s="51"/>
      <c r="N85" s="51"/>
      <c r="O85" s="51"/>
      <c r="P85" s="51"/>
      <c r="Q85" s="51"/>
      <c r="R85" s="51"/>
      <c r="S85" s="51"/>
      <c r="T85" s="51"/>
    </row>
    <row r="86" spans="1:21" s="42" customFormat="1" ht="10.5" customHeight="1">
      <c r="A86" s="39"/>
      <c r="B86" s="39"/>
      <c r="C86" s="39"/>
      <c r="D86" s="41"/>
      <c r="E86" s="66"/>
      <c r="F86" s="80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3:6" s="46" customFormat="1" ht="17.25" customHeight="1">
      <c r="C87" s="44"/>
      <c r="D87" s="45"/>
      <c r="E87" s="41" t="s">
        <v>56</v>
      </c>
      <c r="F87" s="67"/>
    </row>
    <row r="88" spans="1:23" s="46" customFormat="1" ht="17.25" customHeight="1">
      <c r="A88" s="39">
        <f>SUM(A89:A92)</f>
        <v>1123394916284.82</v>
      </c>
      <c r="B88" s="39">
        <f>SUM(B89:B92)</f>
        <v>74532008641.54001</v>
      </c>
      <c r="C88" s="39"/>
      <c r="D88" s="100" t="s">
        <v>36</v>
      </c>
      <c r="E88" s="102"/>
      <c r="F88" s="78" t="s">
        <v>5</v>
      </c>
      <c r="G88" s="39">
        <f>SUM(G89:G92)</f>
        <v>1111697532741.48</v>
      </c>
      <c r="H88" s="39">
        <f>SUM(H89:H92)</f>
        <v>56457451380.17999</v>
      </c>
      <c r="I88" s="39">
        <f>SUM(I89:I92)</f>
        <v>1123300000000</v>
      </c>
      <c r="J88" s="39">
        <f>SUM(J89:J92)</f>
        <v>85145307000</v>
      </c>
      <c r="K88" s="39">
        <f aca="true" t="shared" si="6" ref="K88:L93">G88/I88*100</f>
        <v>98.96710876359654</v>
      </c>
      <c r="L88" s="39">
        <f t="shared" si="6"/>
        <v>66.30717930253043</v>
      </c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12" s="46" customFormat="1" ht="17.25" customHeight="1">
      <c r="A89" s="44">
        <v>976514089.92</v>
      </c>
      <c r="B89" s="44">
        <v>60034006</v>
      </c>
      <c r="C89" s="44"/>
      <c r="D89" s="45"/>
      <c r="E89" s="66" t="s">
        <v>17</v>
      </c>
      <c r="F89" s="78" t="s">
        <v>5</v>
      </c>
      <c r="G89" s="44">
        <v>866559426.07</v>
      </c>
      <c r="H89" s="44">
        <v>34570730.56</v>
      </c>
      <c r="I89" s="44">
        <v>1540000000</v>
      </c>
      <c r="J89" s="44">
        <v>115440000</v>
      </c>
      <c r="K89" s="44">
        <f t="shared" si="6"/>
        <v>56.27009260194805</v>
      </c>
      <c r="L89" s="44">
        <f t="shared" si="6"/>
        <v>29.946925294525293</v>
      </c>
    </row>
    <row r="90" spans="1:12" s="46" customFormat="1" ht="17.25" customHeight="1">
      <c r="A90" s="44">
        <v>195787741333.38</v>
      </c>
      <c r="B90" s="44">
        <v>12344441323</v>
      </c>
      <c r="C90" s="44"/>
      <c r="D90" s="45"/>
      <c r="E90" s="75" t="s">
        <v>18</v>
      </c>
      <c r="F90" s="78" t="s">
        <v>5</v>
      </c>
      <c r="G90" s="44">
        <v>229694413023.5</v>
      </c>
      <c r="H90" s="44">
        <v>9900630558.5</v>
      </c>
      <c r="I90" s="44">
        <v>233480000000</v>
      </c>
      <c r="J90" s="44">
        <v>17341439000</v>
      </c>
      <c r="K90" s="44">
        <f t="shared" si="6"/>
        <v>98.37862473166867</v>
      </c>
      <c r="L90" s="44">
        <f t="shared" si="6"/>
        <v>57.09232410585996</v>
      </c>
    </row>
    <row r="91" spans="1:12" s="46" customFormat="1" ht="17.25" customHeight="1">
      <c r="A91" s="44">
        <v>383743003531.56</v>
      </c>
      <c r="B91" s="44">
        <v>24434638301</v>
      </c>
      <c r="C91" s="44"/>
      <c r="D91" s="45"/>
      <c r="E91" s="75" t="s">
        <v>19</v>
      </c>
      <c r="F91" s="78" t="s">
        <v>5</v>
      </c>
      <c r="G91" s="44">
        <v>386949534143.13</v>
      </c>
      <c r="H91" s="44">
        <v>19498561607.14</v>
      </c>
      <c r="I91" s="44">
        <v>328352000000</v>
      </c>
      <c r="J91" s="44">
        <v>24596320000</v>
      </c>
      <c r="K91" s="44">
        <f t="shared" si="6"/>
        <v>117.84595012155552</v>
      </c>
      <c r="L91" s="44">
        <f t="shared" si="6"/>
        <v>79.27430447782432</v>
      </c>
    </row>
    <row r="92" spans="1:12" s="46" customFormat="1" ht="17.25" customHeight="1">
      <c r="A92" s="44">
        <v>542887657329.96</v>
      </c>
      <c r="B92" s="44">
        <v>37692895011.54</v>
      </c>
      <c r="C92" s="44"/>
      <c r="D92" s="45"/>
      <c r="E92" s="75" t="s">
        <v>20</v>
      </c>
      <c r="F92" s="78" t="s">
        <v>5</v>
      </c>
      <c r="G92" s="44">
        <v>494187026148.78</v>
      </c>
      <c r="H92" s="44">
        <v>27023688483.98</v>
      </c>
      <c r="I92" s="44">
        <v>559928000000</v>
      </c>
      <c r="J92" s="44">
        <v>43092108000</v>
      </c>
      <c r="K92" s="44">
        <f t="shared" si="6"/>
        <v>88.2590308305318</v>
      </c>
      <c r="L92" s="44">
        <f t="shared" si="6"/>
        <v>62.71145631580614</v>
      </c>
    </row>
    <row r="93" spans="1:13" s="46" customFormat="1" ht="17.25" customHeight="1">
      <c r="A93" s="39">
        <f>SUM(A94:A97)</f>
        <v>1379517989513.42</v>
      </c>
      <c r="B93" s="39">
        <f>SUM(B94:B97)</f>
        <v>51991350159.58</v>
      </c>
      <c r="C93" s="39"/>
      <c r="D93" s="100" t="s">
        <v>37</v>
      </c>
      <c r="E93" s="102"/>
      <c r="F93" s="78" t="s">
        <v>5</v>
      </c>
      <c r="G93" s="39">
        <f>SUM(G94:G97)</f>
        <v>1428827170232.6099</v>
      </c>
      <c r="H93" s="39">
        <f>SUM(H94:H97)</f>
        <v>32958394120.829998</v>
      </c>
      <c r="I93" s="39">
        <f>SUM(I94:I97)</f>
        <v>1337218000000</v>
      </c>
      <c r="J93" s="39">
        <f>SUM(J94:J97)</f>
        <v>63252809000</v>
      </c>
      <c r="K93" s="39">
        <f t="shared" si="6"/>
        <v>106.85072817091977</v>
      </c>
      <c r="L93" s="39">
        <f t="shared" si="6"/>
        <v>52.105818922334336</v>
      </c>
      <c r="M93" s="44"/>
    </row>
    <row r="94" spans="1:13" s="46" customFormat="1" ht="17.25" customHeight="1">
      <c r="A94" s="44">
        <v>25733539928.7</v>
      </c>
      <c r="B94" s="44">
        <v>279695791</v>
      </c>
      <c r="C94" s="44"/>
      <c r="D94" s="45"/>
      <c r="E94" s="75" t="s">
        <v>21</v>
      </c>
      <c r="F94" s="78" t="s">
        <v>5</v>
      </c>
      <c r="G94" s="44">
        <v>29155659603.61</v>
      </c>
      <c r="H94" s="44">
        <v>231652239.96</v>
      </c>
      <c r="I94" s="44">
        <v>28701000000</v>
      </c>
      <c r="J94" s="44">
        <v>189000000</v>
      </c>
      <c r="K94" s="44">
        <f>G94/I94*100</f>
        <v>101.5841246075398</v>
      </c>
      <c r="L94" s="44" t="s">
        <v>8</v>
      </c>
      <c r="M94" s="44"/>
    </row>
    <row r="95" spans="1:13" s="46" customFormat="1" ht="17.25" customHeight="1">
      <c r="A95" s="44">
        <v>65838738055.96</v>
      </c>
      <c r="B95" s="44">
        <v>927385048.14</v>
      </c>
      <c r="C95" s="44"/>
      <c r="D95" s="45"/>
      <c r="E95" s="75" t="s">
        <v>22</v>
      </c>
      <c r="F95" s="78" t="s">
        <v>5</v>
      </c>
      <c r="G95" s="44">
        <v>76357377105.06</v>
      </c>
      <c r="H95" s="44">
        <v>693670415.6</v>
      </c>
      <c r="I95" s="44">
        <v>64170000000</v>
      </c>
      <c r="J95" s="44">
        <v>1218865000</v>
      </c>
      <c r="K95" s="44">
        <f>G95/I95*100</f>
        <v>118.99232835446469</v>
      </c>
      <c r="L95" s="44">
        <f>H95/J95*100</f>
        <v>56.91117684074939</v>
      </c>
      <c r="M95" s="44"/>
    </row>
    <row r="96" spans="1:13" s="46" customFormat="1" ht="17.25" customHeight="1">
      <c r="A96" s="44">
        <v>313792914836.35</v>
      </c>
      <c r="B96" s="44">
        <v>12291564425.44</v>
      </c>
      <c r="C96" s="44"/>
      <c r="D96" s="45"/>
      <c r="E96" s="75" t="s">
        <v>23</v>
      </c>
      <c r="F96" s="78" t="s">
        <v>5</v>
      </c>
      <c r="G96" s="44">
        <v>289813837033.04</v>
      </c>
      <c r="H96" s="44">
        <v>6331286753.33</v>
      </c>
      <c r="I96" s="44">
        <v>371872000000</v>
      </c>
      <c r="J96" s="44">
        <v>18277376000</v>
      </c>
      <c r="K96" s="44">
        <f>G96/I96*100</f>
        <v>77.93376135687548</v>
      </c>
      <c r="L96" s="44">
        <f>H96/J96*100</f>
        <v>34.640020281521814</v>
      </c>
      <c r="M96" s="44"/>
    </row>
    <row r="97" spans="1:20" s="46" customFormat="1" ht="17.25" customHeight="1">
      <c r="A97" s="44">
        <v>974152796692.41</v>
      </c>
      <c r="B97" s="44">
        <v>38492704895</v>
      </c>
      <c r="C97" s="44"/>
      <c r="D97" s="45"/>
      <c r="E97" s="75" t="s">
        <v>24</v>
      </c>
      <c r="F97" s="78" t="s">
        <v>5</v>
      </c>
      <c r="G97" s="44">
        <v>1033500296490.9</v>
      </c>
      <c r="H97" s="44">
        <v>25701784711.94</v>
      </c>
      <c r="I97" s="44">
        <v>872475000000</v>
      </c>
      <c r="J97" s="44">
        <v>43567568000</v>
      </c>
      <c r="K97" s="44">
        <f>G97/I97*100</f>
        <v>118.45615020383393</v>
      </c>
      <c r="L97" s="44">
        <f>H97/J97*100</f>
        <v>58.99292958454784</v>
      </c>
      <c r="M97" s="44"/>
      <c r="N97" s="44"/>
      <c r="O97" s="44"/>
      <c r="P97" s="44"/>
      <c r="Q97" s="44"/>
      <c r="R97" s="44"/>
      <c r="S97" s="44"/>
      <c r="T97" s="44"/>
    </row>
    <row r="98" spans="1:21" s="42" customFormat="1" ht="9" customHeight="1">
      <c r="A98" s="39"/>
      <c r="B98" s="39"/>
      <c r="C98" s="39"/>
      <c r="D98" s="45"/>
      <c r="E98" s="77"/>
      <c r="F98" s="7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s="54" customFormat="1" ht="17.25" customHeight="1">
      <c r="A99" s="53"/>
      <c r="B99" s="53"/>
      <c r="C99" s="53"/>
      <c r="D99" s="34"/>
      <c r="E99" s="81" t="s">
        <v>31</v>
      </c>
      <c r="F99" s="8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1" s="42" customFormat="1" ht="17.25" customHeight="1">
      <c r="A100" s="39">
        <f>A101</f>
        <v>2813884836124.67</v>
      </c>
      <c r="B100" s="39">
        <f>B101</f>
        <v>123779574932</v>
      </c>
      <c r="C100" s="39"/>
      <c r="D100" s="103" t="s">
        <v>73</v>
      </c>
      <c r="E100" s="104"/>
      <c r="F100" s="78" t="s">
        <v>5</v>
      </c>
      <c r="G100" s="39">
        <f aca="true" t="shared" si="7" ref="G100:L100">G101</f>
        <v>2841552648537.84</v>
      </c>
      <c r="H100" s="39">
        <f t="shared" si="7"/>
        <v>72474167224</v>
      </c>
      <c r="I100" s="39">
        <f t="shared" si="7"/>
        <v>2787713100000</v>
      </c>
      <c r="J100" s="39">
        <f t="shared" si="7"/>
        <v>133073325000</v>
      </c>
      <c r="K100" s="39">
        <f t="shared" si="7"/>
        <v>101.93131597860052</v>
      </c>
      <c r="L100" s="39">
        <f t="shared" si="7"/>
        <v>54.461829389173225</v>
      </c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s="54" customFormat="1" ht="17.25" customHeight="1">
      <c r="A101" s="51">
        <f>2802510086124.67+11374750000</f>
        <v>2813884836124.67</v>
      </c>
      <c r="B101" s="51">
        <f>123354949874+424625058</f>
        <v>123779574932</v>
      </c>
      <c r="C101" s="53"/>
      <c r="D101" s="34"/>
      <c r="E101" s="83" t="s">
        <v>32</v>
      </c>
      <c r="F101" s="74" t="s">
        <v>5</v>
      </c>
      <c r="G101" s="51">
        <f>2836028565204.51+5524083333.33</f>
        <v>2841552648537.84</v>
      </c>
      <c r="H101" s="51">
        <v>72474167224</v>
      </c>
      <c r="I101" s="51">
        <f>2787213100000+500000000</f>
        <v>2787713100000</v>
      </c>
      <c r="J101" s="51">
        <f>132873325000+200000000</f>
        <v>133073325000</v>
      </c>
      <c r="K101" s="51">
        <f aca="true" t="shared" si="8" ref="K101:L108">G101/I101*100</f>
        <v>101.93131597860052</v>
      </c>
      <c r="L101" s="51">
        <f t="shared" si="8"/>
        <v>54.461829389173225</v>
      </c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1:21" s="42" customFormat="1" ht="17.25" customHeight="1">
      <c r="A102" s="39">
        <f>SUM(A103)</f>
        <v>3025636336000</v>
      </c>
      <c r="B102" s="39">
        <f>SUM(B103)</f>
        <v>121190193984.25</v>
      </c>
      <c r="C102" s="39"/>
      <c r="D102" s="100" t="s">
        <v>37</v>
      </c>
      <c r="E102" s="102"/>
      <c r="F102" s="74" t="s">
        <v>5</v>
      </c>
      <c r="G102" s="39">
        <f>SUM(G103)</f>
        <v>3094782530000</v>
      </c>
      <c r="H102" s="39">
        <f>SUM(H103)</f>
        <v>67733328653.33</v>
      </c>
      <c r="I102" s="39">
        <f>SUM(I103)</f>
        <v>3000000000000</v>
      </c>
      <c r="J102" s="39">
        <f>SUM(J103)</f>
        <v>129878048000</v>
      </c>
      <c r="K102" s="39">
        <f t="shared" si="8"/>
        <v>103.15941766666667</v>
      </c>
      <c r="L102" s="39">
        <f t="shared" si="8"/>
        <v>52.15148340798132</v>
      </c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s="46" customFormat="1" ht="17.25" customHeight="1">
      <c r="A103" s="44">
        <v>3025636336000</v>
      </c>
      <c r="B103" s="44">
        <v>121190193984.25</v>
      </c>
      <c r="C103" s="44"/>
      <c r="D103" s="56"/>
      <c r="E103" s="84" t="s">
        <v>24</v>
      </c>
      <c r="F103" s="74" t="s">
        <v>5</v>
      </c>
      <c r="G103" s="44">
        <v>3094782530000</v>
      </c>
      <c r="H103" s="44">
        <v>67733328653.33</v>
      </c>
      <c r="I103" s="44">
        <v>3000000000000</v>
      </c>
      <c r="J103" s="44">
        <v>129878048000</v>
      </c>
      <c r="K103" s="44">
        <f t="shared" si="8"/>
        <v>103.15941766666667</v>
      </c>
      <c r="L103" s="44">
        <f t="shared" si="8"/>
        <v>52.15148340798132</v>
      </c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s="42" customFormat="1" ht="17.25" customHeight="1">
      <c r="A104" s="39">
        <f>A105+A106</f>
        <v>972156959406.78</v>
      </c>
      <c r="B104" s="39">
        <f>B105+B106</f>
        <v>441403191</v>
      </c>
      <c r="C104" s="39"/>
      <c r="D104" s="100" t="s">
        <v>74</v>
      </c>
      <c r="E104" s="101"/>
      <c r="F104" s="74" t="s">
        <v>5</v>
      </c>
      <c r="G104" s="39">
        <f>G105+G106</f>
        <v>1167832580165</v>
      </c>
      <c r="H104" s="39">
        <f>H105+H106</f>
        <v>486207461.5</v>
      </c>
      <c r="I104" s="39">
        <f>I105+I106</f>
        <v>725740000000</v>
      </c>
      <c r="J104" s="39">
        <f>J105+J106</f>
        <v>428559000</v>
      </c>
      <c r="K104" s="39">
        <f t="shared" si="8"/>
        <v>160.91611047551464</v>
      </c>
      <c r="L104" s="39">
        <f t="shared" si="8"/>
        <v>113.45169778256903</v>
      </c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s="46" customFormat="1" ht="17.25" customHeight="1">
      <c r="A105" s="44">
        <v>857634919804.78</v>
      </c>
      <c r="B105" s="44">
        <v>374829710</v>
      </c>
      <c r="C105" s="44"/>
      <c r="E105" s="84" t="s">
        <v>44</v>
      </c>
      <c r="F105" s="74" t="s">
        <v>5</v>
      </c>
      <c r="G105" s="44">
        <v>1035277934211</v>
      </c>
      <c r="H105" s="44">
        <v>390996196.5</v>
      </c>
      <c r="I105" s="44">
        <v>610000000000</v>
      </c>
      <c r="J105" s="44">
        <v>341529000</v>
      </c>
      <c r="K105" s="44">
        <f t="shared" si="8"/>
        <v>169.7176941329508</v>
      </c>
      <c r="L105" s="44">
        <f t="shared" si="8"/>
        <v>114.4840398619151</v>
      </c>
      <c r="M105" s="44"/>
      <c r="N105" s="44"/>
      <c r="O105" s="44"/>
      <c r="P105" s="44"/>
      <c r="Q105" s="44"/>
      <c r="R105" s="44"/>
      <c r="S105" s="44"/>
      <c r="T105" s="44"/>
      <c r="U105" s="44"/>
    </row>
    <row r="106" spans="1:21" s="46" customFormat="1" ht="17.25" customHeight="1">
      <c r="A106" s="44">
        <v>114522039602</v>
      </c>
      <c r="B106" s="44">
        <v>66573481</v>
      </c>
      <c r="C106" s="44"/>
      <c r="E106" s="84" t="s">
        <v>46</v>
      </c>
      <c r="F106" s="74" t="s">
        <v>5</v>
      </c>
      <c r="G106" s="44">
        <v>132554645954</v>
      </c>
      <c r="H106" s="44">
        <v>95211265</v>
      </c>
      <c r="I106" s="44">
        <v>115740000000</v>
      </c>
      <c r="J106" s="44">
        <v>87030000</v>
      </c>
      <c r="K106" s="44">
        <f>G106/I106*100</f>
        <v>114.52794708311733</v>
      </c>
      <c r="L106" s="44">
        <f>H106/J106*100</f>
        <v>109.40051131793633</v>
      </c>
      <c r="M106" s="44"/>
      <c r="N106" s="44"/>
      <c r="O106" s="44"/>
      <c r="P106" s="44"/>
      <c r="Q106" s="44"/>
      <c r="R106" s="44"/>
      <c r="S106" s="44"/>
      <c r="T106" s="44"/>
      <c r="U106" s="44"/>
    </row>
    <row r="107" spans="1:21" s="42" customFormat="1" ht="29.25" customHeight="1">
      <c r="A107" s="39">
        <f>A108</f>
        <v>682758915000</v>
      </c>
      <c r="B107" s="39">
        <f>B108</f>
        <v>184692239764.99</v>
      </c>
      <c r="C107" s="39"/>
      <c r="D107" s="100" t="s">
        <v>34</v>
      </c>
      <c r="E107" s="101"/>
      <c r="F107" s="80" t="s">
        <v>79</v>
      </c>
      <c r="G107" s="39">
        <f>G108</f>
        <v>687523623000</v>
      </c>
      <c r="H107" s="39">
        <f>H108</f>
        <v>201939296353</v>
      </c>
      <c r="I107" s="39">
        <f>I108</f>
        <v>643232000000</v>
      </c>
      <c r="J107" s="39">
        <f>J108</f>
        <v>193029665000</v>
      </c>
      <c r="K107" s="39">
        <f t="shared" si="8"/>
        <v>106.88579283990846</v>
      </c>
      <c r="L107" s="39">
        <f t="shared" si="8"/>
        <v>104.61567985055562</v>
      </c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s="46" customFormat="1" ht="18.75" customHeight="1">
      <c r="A108" s="44">
        <v>682758915000</v>
      </c>
      <c r="B108" s="44">
        <v>184692239764.99</v>
      </c>
      <c r="C108" s="44"/>
      <c r="E108" s="84" t="s">
        <v>45</v>
      </c>
      <c r="F108" s="74" t="s">
        <v>5</v>
      </c>
      <c r="G108" s="44">
        <v>687523623000</v>
      </c>
      <c r="H108" s="44">
        <v>201939296353</v>
      </c>
      <c r="I108" s="44">
        <v>643232000000</v>
      </c>
      <c r="J108" s="44">
        <v>193029665000</v>
      </c>
      <c r="K108" s="44">
        <f t="shared" si="8"/>
        <v>106.88579283990846</v>
      </c>
      <c r="L108" s="44">
        <f t="shared" si="8"/>
        <v>104.61567985055562</v>
      </c>
      <c r="M108" s="44"/>
      <c r="N108" s="44"/>
      <c r="O108" s="44"/>
      <c r="P108" s="44"/>
      <c r="Q108" s="44"/>
      <c r="R108" s="44"/>
      <c r="S108" s="44"/>
      <c r="T108" s="44"/>
      <c r="U108" s="44"/>
    </row>
    <row r="109" spans="1:21" s="54" customFormat="1" ht="10.5" customHeight="1">
      <c r="A109" s="53"/>
      <c r="B109" s="53"/>
      <c r="C109" s="53"/>
      <c r="D109" s="38"/>
      <c r="E109" s="85"/>
      <c r="F109" s="82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s="54" customFormat="1" ht="18" customHeight="1">
      <c r="A110" s="53"/>
      <c r="B110" s="53"/>
      <c r="C110" s="53"/>
      <c r="D110" s="34"/>
      <c r="E110" s="68" t="s">
        <v>33</v>
      </c>
      <c r="F110" s="82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</row>
    <row r="111" spans="1:21" s="54" customFormat="1" ht="18" customHeight="1">
      <c r="A111" s="53">
        <f>A112+A113</f>
        <v>9608523</v>
      </c>
      <c r="B111" s="53">
        <f>B112+B113</f>
        <v>157245923003</v>
      </c>
      <c r="C111" s="53"/>
      <c r="D111" s="100" t="s">
        <v>34</v>
      </c>
      <c r="E111" s="101"/>
      <c r="F111" s="67" t="s">
        <v>80</v>
      </c>
      <c r="G111" s="53">
        <f>G112+G113</f>
        <v>9571440</v>
      </c>
      <c r="H111" s="53">
        <f>H112+H113</f>
        <v>157923999890</v>
      </c>
      <c r="I111" s="53">
        <f>I112+I113</f>
        <v>9735000</v>
      </c>
      <c r="J111" s="53">
        <f>J112+J113</f>
        <v>162508089000</v>
      </c>
      <c r="K111" s="39">
        <f aca="true" t="shared" si="9" ref="K111:L113">G111/I111*100</f>
        <v>98.31987673343605</v>
      </c>
      <c r="L111" s="39">
        <f t="shared" si="9"/>
        <v>97.17916250310469</v>
      </c>
      <c r="M111" s="53"/>
      <c r="N111" s="53"/>
      <c r="O111" s="53"/>
      <c r="P111" s="53"/>
      <c r="Q111" s="53"/>
      <c r="R111" s="53"/>
      <c r="S111" s="53"/>
      <c r="T111" s="53"/>
      <c r="U111" s="53"/>
    </row>
    <row r="112" spans="1:21" s="46" customFormat="1" ht="17.25" customHeight="1">
      <c r="A112" s="44">
        <v>7836286</v>
      </c>
      <c r="B112" s="44">
        <v>151779807151</v>
      </c>
      <c r="C112" s="44"/>
      <c r="E112" s="84" t="s">
        <v>47</v>
      </c>
      <c r="F112" s="74" t="s">
        <v>5</v>
      </c>
      <c r="G112" s="44">
        <v>7812358</v>
      </c>
      <c r="H112" s="44">
        <v>152578158694</v>
      </c>
      <c r="I112" s="44">
        <v>7960000</v>
      </c>
      <c r="J112" s="44">
        <v>156967959000</v>
      </c>
      <c r="K112" s="44">
        <f t="shared" si="9"/>
        <v>98.14520100502513</v>
      </c>
      <c r="L112" s="44">
        <f t="shared" si="9"/>
        <v>97.20337810724799</v>
      </c>
      <c r="M112" s="44"/>
      <c r="N112" s="44"/>
      <c r="O112" s="44"/>
      <c r="P112" s="44"/>
      <c r="Q112" s="44"/>
      <c r="R112" s="44"/>
      <c r="S112" s="44"/>
      <c r="T112" s="44"/>
      <c r="U112" s="44"/>
    </row>
    <row r="113" spans="1:21" s="46" customFormat="1" ht="17.25" customHeight="1">
      <c r="A113" s="44">
        <v>1772237</v>
      </c>
      <c r="B113" s="44">
        <v>5466115852</v>
      </c>
      <c r="C113" s="44"/>
      <c r="E113" s="84" t="s">
        <v>48</v>
      </c>
      <c r="F113" s="74" t="s">
        <v>5</v>
      </c>
      <c r="G113" s="44">
        <v>1759082</v>
      </c>
      <c r="H113" s="44">
        <v>5345841196</v>
      </c>
      <c r="I113" s="44">
        <v>1775000</v>
      </c>
      <c r="J113" s="44">
        <v>5540130000</v>
      </c>
      <c r="K113" s="44">
        <f t="shared" si="9"/>
        <v>99.10321126760563</v>
      </c>
      <c r="L113" s="44">
        <f t="shared" si="9"/>
        <v>96.49306416997435</v>
      </c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s="46" customFormat="1" ht="17.25" customHeight="1">
      <c r="A114" s="44"/>
      <c r="B114" s="44"/>
      <c r="C114" s="44"/>
      <c r="E114" s="84"/>
      <c r="F114" s="7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1:21" s="42" customFormat="1" ht="17.25" customHeight="1">
      <c r="A115" s="39"/>
      <c r="B115" s="39" t="s">
        <v>8</v>
      </c>
      <c r="C115" s="39"/>
      <c r="D115" s="45"/>
      <c r="E115" s="70" t="s">
        <v>30</v>
      </c>
      <c r="F115" s="67"/>
      <c r="G115" s="39"/>
      <c r="H115" s="39"/>
      <c r="I115" s="39"/>
      <c r="J115" s="39" t="s">
        <v>8</v>
      </c>
      <c r="K115" s="39"/>
      <c r="L115" s="39" t="s">
        <v>8</v>
      </c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s="42" customFormat="1" ht="17.25" customHeight="1">
      <c r="A116" s="39"/>
      <c r="B116" s="39">
        <f>B117</f>
        <v>290869696632</v>
      </c>
      <c r="C116" s="39"/>
      <c r="D116" s="100" t="s">
        <v>34</v>
      </c>
      <c r="E116" s="101"/>
      <c r="F116" s="74" t="s">
        <v>5</v>
      </c>
      <c r="G116" s="39">
        <f>G117</f>
        <v>21726382</v>
      </c>
      <c r="H116" s="39">
        <f>H117</f>
        <v>303420681215</v>
      </c>
      <c r="I116" s="39">
        <f>I117</f>
        <v>21667402</v>
      </c>
      <c r="J116" s="39">
        <f>J117</f>
        <v>296749949000</v>
      </c>
      <c r="K116" s="39">
        <f>G116/I116*100</f>
        <v>100.27220614635755</v>
      </c>
      <c r="L116" s="39">
        <f>H116/J116*100</f>
        <v>102.24793036611439</v>
      </c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s="46" customFormat="1" ht="17.25" customHeight="1">
      <c r="A117" s="44">
        <v>21521230</v>
      </c>
      <c r="B117" s="44">
        <v>290869696632</v>
      </c>
      <c r="C117" s="44"/>
      <c r="E117" s="84" t="s">
        <v>49</v>
      </c>
      <c r="F117" s="74" t="s">
        <v>5</v>
      </c>
      <c r="G117" s="44">
        <v>21726382</v>
      </c>
      <c r="H117" s="44">
        <v>303420681215</v>
      </c>
      <c r="I117" s="44">
        <v>21667402</v>
      </c>
      <c r="J117" s="44">
        <v>296749949000</v>
      </c>
      <c r="K117" s="44">
        <f>G117/I117*100</f>
        <v>100.27220614635755</v>
      </c>
      <c r="L117" s="44">
        <f>H117/J117*100</f>
        <v>102.24793036611439</v>
      </c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12" s="37" customFormat="1" ht="26.25" customHeight="1" thickBot="1">
      <c r="A118" s="91"/>
      <c r="B118" s="59"/>
      <c r="C118" s="59"/>
      <c r="D118" s="60"/>
      <c r="E118" s="61"/>
      <c r="F118" s="92"/>
      <c r="G118" s="57"/>
      <c r="H118" s="58"/>
      <c r="I118" s="57"/>
      <c r="J118" s="58"/>
      <c r="K118" s="58"/>
      <c r="L118" s="58"/>
    </row>
    <row r="119" spans="1:9" s="37" customFormat="1" ht="17.25" customHeight="1">
      <c r="A119" s="64" t="s">
        <v>83</v>
      </c>
      <c r="B119" s="62"/>
      <c r="C119" s="62"/>
      <c r="D119" s="63"/>
      <c r="E119" s="55"/>
      <c r="F119" s="35"/>
      <c r="G119" s="36"/>
      <c r="I119" s="36"/>
    </row>
    <row r="121" spans="8:12" ht="16.5">
      <c r="H121" s="7"/>
      <c r="J121" s="7"/>
      <c r="K121" s="7"/>
      <c r="L121" s="7"/>
    </row>
    <row r="124" ht="16.5">
      <c r="H124" s="65"/>
    </row>
  </sheetData>
  <mergeCells count="30">
    <mergeCell ref="A5:B6"/>
    <mergeCell ref="D5:E7"/>
    <mergeCell ref="F5:F7"/>
    <mergeCell ref="G5:H6"/>
    <mergeCell ref="I5:J6"/>
    <mergeCell ref="K5:L6"/>
    <mergeCell ref="D10:E10"/>
    <mergeCell ref="D31:E31"/>
    <mergeCell ref="D14:E14"/>
    <mergeCell ref="D19:E19"/>
    <mergeCell ref="D21:E21"/>
    <mergeCell ref="D27:E27"/>
    <mergeCell ref="D49:E49"/>
    <mergeCell ref="D51:E51"/>
    <mergeCell ref="D35:E35"/>
    <mergeCell ref="D39:E39"/>
    <mergeCell ref="D44:E44"/>
    <mergeCell ref="D56:E56"/>
    <mergeCell ref="D60:E60"/>
    <mergeCell ref="D68:E68"/>
    <mergeCell ref="D76:E76"/>
    <mergeCell ref="D111:E111"/>
    <mergeCell ref="D116:E116"/>
    <mergeCell ref="D102:E102"/>
    <mergeCell ref="D81:E81"/>
    <mergeCell ref="D88:E88"/>
    <mergeCell ref="D93:E93"/>
    <mergeCell ref="D100:E100"/>
    <mergeCell ref="D104:E104"/>
    <mergeCell ref="D107:E107"/>
  </mergeCells>
  <printOptions horizontalCentered="1"/>
  <pageMargins left="0.1968503937007874" right="0.1968503937007874" top="0.5905511811023623" bottom="0.5905511811023623" header="0.1968503937007874" footer="0.1968503937007874"/>
  <pageSetup fitToHeight="3" fitToWidth="2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cp:lastPrinted>2003-04-21T08:08:52Z</cp:lastPrinted>
  <dcterms:created xsi:type="dcterms:W3CDTF">1997-10-03T07:34:56Z</dcterms:created>
  <dcterms:modified xsi:type="dcterms:W3CDTF">2008-11-13T10:09:59Z</dcterms:modified>
  <cp:category>I14</cp:category>
  <cp:version/>
  <cp:contentType/>
  <cp:contentStatus/>
</cp:coreProperties>
</file>