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12120" windowHeight="8055" activeTab="0"/>
  </bookViews>
  <sheets>
    <sheet name="TOTAL(科目別)" sheetId="1" r:id="rId1"/>
    <sheet name="中美" sheetId="2" r:id="rId2"/>
    <sheet name="開發" sheetId="3" r:id="rId3"/>
    <sheet name="營建" sheetId="4" r:id="rId4"/>
    <sheet name="生產作業" sheetId="5" r:id="rId5"/>
    <sheet name="官兵購宅" sheetId="6" r:id="rId6"/>
    <sheet name="眷改" sheetId="7" r:id="rId7"/>
    <sheet name="地方建設" sheetId="8" r:id="rId8"/>
    <sheet name="臺大醫院" sheetId="9" r:id="rId9"/>
    <sheet name="成大醫院" sheetId="10" r:id="rId10"/>
    <sheet name="監所" sheetId="11" r:id="rId11"/>
    <sheet name="經濟作業" sheetId="12" r:id="rId12"/>
    <sheet name="水資源" sheetId="13" r:id="rId13"/>
    <sheet name="交通作業" sheetId="14" r:id="rId14"/>
    <sheet name="安置" sheetId="15" r:id="rId15"/>
    <sheet name="榮民醫療" sheetId="16" r:id="rId16"/>
    <sheet name="科學園區" sheetId="17" r:id="rId17"/>
    <sheet name="農業作業" sheetId="18" r:id="rId18"/>
    <sheet name="醫療藥品" sheetId="19" r:id="rId19"/>
    <sheet name="管制藥品" sheetId="20" r:id="rId20"/>
    <sheet name="公務購宅" sheetId="21" r:id="rId21"/>
    <sheet name="故宮" sheetId="22" r:id="rId22"/>
    <sheet name="原住民" sheetId="23" r:id="rId23"/>
    <sheet name="校務基金(彙總)" sheetId="24" r:id="rId24"/>
  </sheets>
  <externalReferences>
    <externalReference r:id="rId27"/>
    <externalReference r:id="rId28"/>
    <externalReference r:id="rId2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'中美'!$A$1:$F$48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<sst xmlns="http://schemas.openxmlformats.org/spreadsheetml/2006/main" count="2381" uniqueCount="298">
  <si>
    <t>單位：新臺幣元</t>
  </si>
  <si>
    <t>科　　　　目</t>
  </si>
  <si>
    <t>資產</t>
  </si>
  <si>
    <t>　　短期投資</t>
  </si>
  <si>
    <t>　　現金</t>
  </si>
  <si>
    <t>　　應收款項</t>
  </si>
  <si>
    <t>　　存貨</t>
  </si>
  <si>
    <t>　　預付款項</t>
  </si>
  <si>
    <t>　　短期貸墊款</t>
  </si>
  <si>
    <t>　　長期投資</t>
  </si>
  <si>
    <t>　　長期應收款</t>
  </si>
  <si>
    <t>　　長期貸款</t>
  </si>
  <si>
    <t>　　長期墊款</t>
  </si>
  <si>
    <t>　　準備金</t>
  </si>
  <si>
    <t>負債</t>
  </si>
  <si>
    <t>　流動資產</t>
  </si>
  <si>
    <t>淨值</t>
  </si>
  <si>
    <t>彙總表</t>
  </si>
  <si>
    <t>　流動負債</t>
  </si>
  <si>
    <t>　　非業務資產</t>
  </si>
  <si>
    <t>　　什項資產</t>
  </si>
  <si>
    <t>　　待整理資產</t>
  </si>
  <si>
    <t>　　附設業務組織權益</t>
  </si>
  <si>
    <t>　　什項設備</t>
  </si>
  <si>
    <t>　　短期債務</t>
  </si>
  <si>
    <t>　　應付款項</t>
  </si>
  <si>
    <t>　　預收款項</t>
  </si>
  <si>
    <t>　長期負債</t>
  </si>
  <si>
    <t>　　長期債務</t>
  </si>
  <si>
    <t>　長期投資、應收款、</t>
  </si>
  <si>
    <t>　貸墊款及準備金</t>
  </si>
  <si>
    <t>　其他負債</t>
  </si>
  <si>
    <t>　　什項負債</t>
  </si>
  <si>
    <t>　固定資產</t>
  </si>
  <si>
    <t>　　土地</t>
  </si>
  <si>
    <t>　基金</t>
  </si>
  <si>
    <t>　　土地改良物</t>
  </si>
  <si>
    <t>　　基金</t>
  </si>
  <si>
    <t>　　房屋及建築</t>
  </si>
  <si>
    <t>　　機械及設備</t>
  </si>
  <si>
    <t>　公積</t>
  </si>
  <si>
    <t>　　交通及運輸設備</t>
  </si>
  <si>
    <t>　　資本公積</t>
  </si>
  <si>
    <t>　　特別公積</t>
  </si>
  <si>
    <t>　　租賃資產</t>
  </si>
  <si>
    <t>　　租賃權益改良</t>
  </si>
  <si>
    <t>　　購建中固定資產</t>
  </si>
  <si>
    <t>　　累積賸餘</t>
  </si>
  <si>
    <t>　遞耗資產</t>
  </si>
  <si>
    <t>　　農作物</t>
  </si>
  <si>
    <t>　　經濟動物</t>
  </si>
  <si>
    <t>　權益調整</t>
  </si>
  <si>
    <t>　　礦源</t>
  </si>
  <si>
    <t>　　權益調整</t>
  </si>
  <si>
    <t>　無形資產</t>
  </si>
  <si>
    <t>　　累積換算調整數</t>
  </si>
  <si>
    <t>　　無形資產</t>
  </si>
  <si>
    <t>　遞延借項</t>
  </si>
  <si>
    <t>　　遞延費用</t>
  </si>
  <si>
    <t>　其他資產</t>
  </si>
  <si>
    <t>合　　　　　　計</t>
  </si>
  <si>
    <t>　　無形資產</t>
  </si>
  <si>
    <t>　　遞延費用</t>
  </si>
  <si>
    <t>　遞延借項</t>
  </si>
  <si>
    <t>　其他資產</t>
  </si>
  <si>
    <t>院校務基金</t>
  </si>
  <si>
    <t>平衡</t>
  </si>
  <si>
    <t>單位：新臺幣元</t>
  </si>
  <si>
    <t>資產</t>
  </si>
  <si>
    <t>　流動資產</t>
  </si>
  <si>
    <t>　　現金</t>
  </si>
  <si>
    <t>　　短期投資</t>
  </si>
  <si>
    <t>　　應收款項</t>
  </si>
  <si>
    <t>　　存貨</t>
  </si>
  <si>
    <t>　　預付款項</t>
  </si>
  <si>
    <t>　　短期貸墊款</t>
  </si>
  <si>
    <t>　長期投資、應收款、</t>
  </si>
  <si>
    <t>　貸墊款及準備金</t>
  </si>
  <si>
    <t>　　長期投資</t>
  </si>
  <si>
    <t>　　長期應收款</t>
  </si>
  <si>
    <t>　　長期貸款</t>
  </si>
  <si>
    <t>　　長期墊款</t>
  </si>
  <si>
    <t>　　準備金</t>
  </si>
  <si>
    <t>　固定資產</t>
  </si>
  <si>
    <t>　　土地</t>
  </si>
  <si>
    <t>　　土地改良物</t>
  </si>
  <si>
    <t>　　房屋及建築</t>
  </si>
  <si>
    <t>　　機械及設備</t>
  </si>
  <si>
    <t>　　交通及運輸設備</t>
  </si>
  <si>
    <t>　　什項設備</t>
  </si>
  <si>
    <t>　　租賃資產</t>
  </si>
  <si>
    <t>　　租賃權益改良</t>
  </si>
  <si>
    <t>　　購建中固定資產</t>
  </si>
  <si>
    <t>　遞耗資產</t>
  </si>
  <si>
    <t>　　農作物</t>
  </si>
  <si>
    <t>　　經濟動物</t>
  </si>
  <si>
    <t>　　礦源</t>
  </si>
  <si>
    <t>　無形資產</t>
  </si>
  <si>
    <t>　　非業務資產</t>
  </si>
  <si>
    <t>　　什項資產</t>
  </si>
  <si>
    <t>　　待整理資產</t>
  </si>
  <si>
    <t>　　附設業務組織權益</t>
  </si>
  <si>
    <t>合　　　　　　計</t>
  </si>
  <si>
    <t>負債</t>
  </si>
  <si>
    <t>　流動負債</t>
  </si>
  <si>
    <t>　　短期債務</t>
  </si>
  <si>
    <t>　　應付款項</t>
  </si>
  <si>
    <t>　　預收款項</t>
  </si>
  <si>
    <t>　長期負債</t>
  </si>
  <si>
    <t>　　長期債務</t>
  </si>
  <si>
    <t>　其他負債</t>
  </si>
  <si>
    <t>　　什項負債</t>
  </si>
  <si>
    <t>淨值</t>
  </si>
  <si>
    <t>　基金</t>
  </si>
  <si>
    <t>　　基金</t>
  </si>
  <si>
    <t>　公積</t>
  </si>
  <si>
    <t>　　資本公積</t>
  </si>
  <si>
    <t>　　特別公積</t>
  </si>
  <si>
    <t>　權益調整</t>
  </si>
  <si>
    <t>　　權益調整</t>
  </si>
  <si>
    <t>　　累積換算調整數</t>
  </si>
  <si>
    <t>作業基金平衡綜計表</t>
  </si>
  <si>
    <t>％</t>
  </si>
  <si>
    <t>科　　　　目</t>
  </si>
  <si>
    <t>金　　　　額</t>
  </si>
  <si>
    <t>國立臺灣大學</t>
  </si>
  <si>
    <t>國立政治大學</t>
  </si>
  <si>
    <t>國立清華大學</t>
  </si>
  <si>
    <t>國立中興大學</t>
  </si>
  <si>
    <t>國立成功大學</t>
  </si>
  <si>
    <t>國立交通大學</t>
  </si>
  <si>
    <t>國立中央大學</t>
  </si>
  <si>
    <t>國立中山大學</t>
  </si>
  <si>
    <t>國立中正大學</t>
  </si>
  <si>
    <t>國立臺灣海洋大學</t>
  </si>
  <si>
    <t>國立陽明大學</t>
  </si>
  <si>
    <t>國立東華大學</t>
  </si>
  <si>
    <t>國立暨南國際大學</t>
  </si>
  <si>
    <t>國立臺北大學</t>
  </si>
  <si>
    <t>國立嘉義大學</t>
  </si>
  <si>
    <t>國立高雄大學</t>
  </si>
  <si>
    <t>國立高雄應用科技大學</t>
  </si>
  <si>
    <t>國立空中大學</t>
  </si>
  <si>
    <t>國立臺灣師範大學</t>
  </si>
  <si>
    <t>國立彰化師範大學</t>
  </si>
  <si>
    <t>國立臺灣藝術大學</t>
  </si>
  <si>
    <t>國立臺北商業技術學院</t>
  </si>
  <si>
    <t>國立臺中技術學院</t>
  </si>
  <si>
    <t>國立勤益技術學院</t>
  </si>
  <si>
    <t>國立高雄餐旅學院</t>
  </si>
  <si>
    <t>國立澎湖技術學院</t>
  </si>
  <si>
    <t>國立臺北師範學院</t>
  </si>
  <si>
    <t>國立新竹師範學院</t>
  </si>
  <si>
    <t>國立屏東師範學院</t>
  </si>
  <si>
    <t>國立花蓮師範學院</t>
  </si>
  <si>
    <t>國立臺灣體育學院</t>
  </si>
  <si>
    <t>國立臺中護理專科學校</t>
  </si>
  <si>
    <t>國立臺南護理專科學校</t>
  </si>
  <si>
    <t>國立臺灣戲曲專科學校</t>
  </si>
  <si>
    <t>　累積餘絀（─）</t>
  </si>
  <si>
    <t>　　累積短絀（─）</t>
  </si>
  <si>
    <t>國立臺東大學</t>
  </si>
  <si>
    <t>國立宜蘭大學</t>
  </si>
  <si>
    <t>國立聯合大學</t>
  </si>
  <si>
    <t>國立金門技術學院</t>
  </si>
  <si>
    <t>國立臺中師範學院</t>
  </si>
  <si>
    <r>
      <t xml:space="preserve">   </t>
    </r>
    <r>
      <rPr>
        <b/>
        <sz val="20"/>
        <rFont val="新細明體"/>
        <family val="1"/>
      </rPr>
      <t>國立大學校</t>
    </r>
  </si>
  <si>
    <r>
      <t xml:space="preserve">                           </t>
    </r>
    <r>
      <rPr>
        <b/>
        <sz val="12"/>
        <rFont val="新細明體"/>
        <family val="1"/>
      </rPr>
      <t>單位：新臺幣元</t>
    </r>
  </si>
  <si>
    <t>國立高雄第一科技大學</t>
  </si>
  <si>
    <t>國立臺灣科技大學</t>
  </si>
  <si>
    <t>國立臺北科技大學</t>
  </si>
  <si>
    <t>國立雲林科技大學</t>
  </si>
  <si>
    <t>國立屏東科技大學</t>
  </si>
  <si>
    <t>國立臺北護理學院</t>
  </si>
  <si>
    <t>國立體育學院</t>
  </si>
  <si>
    <t>單位：新臺幣元</t>
  </si>
  <si>
    <t>科　　　　目</t>
  </si>
  <si>
    <t>金　　　　額</t>
  </si>
  <si>
    <t>資產</t>
  </si>
  <si>
    <t>負債</t>
  </si>
  <si>
    <t>　流動資產</t>
  </si>
  <si>
    <t>　流動負債</t>
  </si>
  <si>
    <t>　　現金</t>
  </si>
  <si>
    <t>　　短期債務</t>
  </si>
  <si>
    <t>　　短期投資</t>
  </si>
  <si>
    <t>　　應付款項</t>
  </si>
  <si>
    <t>　　應收款項</t>
  </si>
  <si>
    <t>　　預收款項</t>
  </si>
  <si>
    <t>　　存貨</t>
  </si>
  <si>
    <t>　　預付款項</t>
  </si>
  <si>
    <t>　長期負債</t>
  </si>
  <si>
    <t>　　短期貸墊款</t>
  </si>
  <si>
    <t>　　長期債務</t>
  </si>
  <si>
    <t>　長期投資、應收款、</t>
  </si>
  <si>
    <t>　貸墊款及準備金</t>
  </si>
  <si>
    <t>　其他負債</t>
  </si>
  <si>
    <t>　　長期投資</t>
  </si>
  <si>
    <t>　　什項負債</t>
  </si>
  <si>
    <t>　　長期應收款</t>
  </si>
  <si>
    <t>　　長期貸款</t>
  </si>
  <si>
    <t>　　長期墊款</t>
  </si>
  <si>
    <t>　　準備金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</si>
  <si>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</si>
  <si>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</si>
  <si>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</si>
  <si>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</si>
  <si>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</si>
  <si>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</si>
  <si>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</si>
  <si>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　機械及設備</t>
  </si>
  <si>
    <t>　公積</t>
  </si>
  <si>
    <t>　　交通及運輸設備</t>
  </si>
  <si>
    <t>　　資本公積</t>
  </si>
  <si>
    <t>　　什項設備</t>
  </si>
  <si>
    <t>　　特別公積</t>
  </si>
  <si>
    <t>　　租賃資產</t>
  </si>
  <si>
    <t>　　租賃權益改良</t>
  </si>
  <si>
    <t>　累積餘絀（─）</t>
  </si>
  <si>
    <t>　　購建中固定資產</t>
  </si>
  <si>
    <t>　　累積賸餘</t>
  </si>
  <si>
    <t>　遞耗資產</t>
  </si>
  <si>
    <t>　　累積短絀（─）</t>
  </si>
  <si>
    <t>　　農作物</t>
  </si>
  <si>
    <t>　　經濟動物</t>
  </si>
  <si>
    <t>　權益調整</t>
  </si>
  <si>
    <t>　　礦源</t>
  </si>
  <si>
    <t>　　權益調整</t>
  </si>
  <si>
    <t>　無形資產</t>
  </si>
  <si>
    <t>　　累積換算調整數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</si>
  <si>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</si>
  <si>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</si>
  <si>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</si>
  <si>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</si>
  <si>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</si>
  <si>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</si>
  <si>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</si>
  <si>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</si>
  <si>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合　　　　　　計</t>
  </si>
  <si>
    <r>
      <t>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</si>
  <si>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</si>
  <si>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中華民國</t>
    </r>
    <r>
      <rPr>
        <b/>
        <sz val="12"/>
        <rFont val="Times New Roman"/>
        <family val="1"/>
      </rPr>
      <t>94</t>
    </r>
  </si>
  <si>
    <t>國立虎尾科技大學</t>
  </si>
  <si>
    <r>
      <t>合</t>
    </r>
    <r>
      <rPr>
        <b/>
        <sz val="12"/>
        <rFont val="Times New Roman"/>
        <family val="1"/>
      </rPr>
      <t xml:space="preserve">                            </t>
    </r>
    <r>
      <rPr>
        <b/>
        <sz val="12"/>
        <rFont val="新細明體"/>
        <family val="1"/>
      </rPr>
      <t>計</t>
    </r>
  </si>
  <si>
    <r>
      <t>金　　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　額</t>
    </r>
  </si>
  <si>
    <t>院校務基金</t>
  </si>
  <si>
    <t>國立臺南大學</t>
  </si>
  <si>
    <t>國立高雄師範大學</t>
  </si>
  <si>
    <t>國立臺南藝術大學</t>
  </si>
  <si>
    <t>國立高雄海洋科技大學</t>
  </si>
  <si>
    <t>國立屏東商業技術學院</t>
  </si>
  <si>
    <t>國立臺北藝術大學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</si>
  <si>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</si>
  <si>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</si>
  <si>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交通作業基金</t>
  </si>
  <si>
    <t>管制藥品管理局製藥工廠作業基金</t>
  </si>
  <si>
    <t>中央公務人員購置住宅貸款基金</t>
  </si>
  <si>
    <t>水資源作業基金</t>
  </si>
  <si>
    <t>原住民族綜合發展基金</t>
  </si>
  <si>
    <t>故宮文物藝術發展基金</t>
  </si>
  <si>
    <t>醫療藥品基金</t>
  </si>
  <si>
    <t>農業作業基金</t>
  </si>
  <si>
    <t>法務部監所作業基金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</si>
  <si>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</si>
  <si>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</si>
  <si>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中美經濟社會發展基金</t>
  </si>
  <si>
    <t>科學工業園區管理局作業基金</t>
  </si>
  <si>
    <t>榮民醫療作業基金</t>
  </si>
  <si>
    <t>國軍退除役官兵安置基金</t>
  </si>
  <si>
    <t>經濟作業基金</t>
  </si>
  <si>
    <t>國立成功大學附設醫院作業基金</t>
  </si>
  <si>
    <t>國立臺灣大學附設醫院作業基金</t>
  </si>
  <si>
    <t>地方建設基金</t>
  </si>
  <si>
    <t>國軍老舊眷村改建基金</t>
  </si>
  <si>
    <t>國軍官兵購置住宅貸款基金</t>
  </si>
  <si>
    <t>國軍生產及服務作業基金</t>
  </si>
  <si>
    <t>營建建設基金</t>
  </si>
  <si>
    <t>行政院開發基金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</si>
  <si>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119,885,987,055.13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</si>
  <si>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159,735,280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</si>
  <si>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85,142,346,586.13</t>
    </r>
    <r>
      <rPr>
        <sz val="10"/>
        <rFont val="新細明體"/>
        <family val="1"/>
      </rPr>
      <t>元。</t>
    </r>
  </si>
  <si>
    <t xml:space="preserve">   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</si>
  <si>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2,876,620,233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</si>
  <si>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139,840,162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</si>
  <si>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124,808,981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</si>
  <si>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25,967,503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</si>
  <si>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558,175,417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</si>
  <si>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249,061,493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</si>
  <si>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26,176,270,062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</si>
  <si>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165,953,647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</si>
  <si>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913,560,479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</si>
  <si>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194,959,628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</si>
  <si>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1,145,000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</si>
  <si>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224,578,241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</si>
  <si>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2,369,580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</si>
  <si>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2,689,614,599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</si>
  <si>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信託代理與保證資產（負債）</t>
    </r>
    <r>
      <rPr>
        <sz val="10"/>
        <rFont val="Times New Roman"/>
        <family val="1"/>
      </rPr>
      <t>240,980,164</t>
    </r>
    <r>
      <rPr>
        <sz val="10"/>
        <rFont val="新細明體"/>
        <family val="1"/>
      </rPr>
      <t>元。</t>
    </r>
  </si>
  <si>
    <r>
      <t xml:space="preserve">            2.</t>
    </r>
    <r>
      <rPr>
        <sz val="10"/>
        <rFont val="新細明體"/>
        <family val="1"/>
      </rPr>
      <t>本基金之分預算基金新生地開發基金自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7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日起裁撤，本年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日資產</t>
    </r>
    <r>
      <rPr>
        <sz val="10"/>
        <rFont val="Times New Roman"/>
        <family val="1"/>
      </rPr>
      <t>450,000,000</t>
    </r>
    <r>
      <rPr>
        <sz val="10"/>
        <rFont val="新細明體"/>
        <family val="1"/>
      </rPr>
      <t xml:space="preserve">元，
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70,686,980.62</t>
    </r>
    <r>
      <rPr>
        <sz val="10"/>
        <rFont val="新細明體"/>
        <family val="1"/>
      </rPr>
      <t>元，淨值</t>
    </r>
    <r>
      <rPr>
        <sz val="10"/>
        <rFont val="Times New Roman"/>
        <family val="1"/>
      </rPr>
      <t>520,686,980.62</t>
    </r>
    <r>
      <rPr>
        <sz val="10"/>
        <rFont val="新細明體"/>
        <family val="1"/>
      </rPr>
      <t>元，均未列入本表表達。</t>
    </r>
  </si>
  <si>
    <t xml:space="preserve">           3.依據行政院94年7月5日院授主孝二字第0940005309號函示規定，前項新生地開發基金帳列資產負債移由公務
              機關繼續清理，餘存權益悉數解繳國庫。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</si>
</sst>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&quot; +&quot;* #,##0.00_);_(&quot;－&quot;* #,##0.00_);_(* &quot; &quot;_);_(@_)"/>
    <numFmt numFmtId="179" formatCode="_(* #,##0.00_);_(&quot;  &quot;* #,##0.00_);_(* &quot;&quot;_);_(@_)"/>
    <numFmt numFmtId="180" formatCode="#,##0.00_ ;[Red]\-#,##0.00\ "/>
    <numFmt numFmtId="181" formatCode="#,##0.00_);[Red]\(#,##0.00\)"/>
    <numFmt numFmtId="182" formatCode="_(* #,##0.00_);_(&quot;–&quot;* #,##0.00_);_(* &quot;  &quot;_);_(@_)"/>
    <numFmt numFmtId="183" formatCode="_(* #,##0.00_);_(&quot;–&quot;* #,##0.00_);_(* &quot;…&quot;_);_(@_)"/>
    <numFmt numFmtId="184" formatCode="#,##0;\(\-\)#,##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(* #,##0.00_);_(* \(#,##0.00\);_(* &quot;…&quot;??_);_(@_)"/>
    <numFmt numFmtId="194" formatCode="_(* #,##0.00_);_(\-* #,##0.00_);_(* &quot;…&quot;_);_(@_)"/>
    <numFmt numFmtId="195" formatCode="_(\+* #,##0.00_);_(\-* #,##0.00_);_(* &quot;…&quot;_);_(@_)"/>
    <numFmt numFmtId="196" formatCode="General_)"/>
    <numFmt numFmtId="197" formatCode="_(* #,##0.00_);_(* #,##0.00_);_(* &quot;…&quot;_);_(@_)"/>
    <numFmt numFmtId="198" formatCode="m&quot;月&quot;d&quot;日&quot;"/>
    <numFmt numFmtId="199" formatCode="_(&quot; +&quot;* #,##0.00_);_(&quot;–&quot;* #,##0.00_);_(* &quot;…&quot;_);_(@_)"/>
    <numFmt numFmtId="200" formatCode="0."/>
    <numFmt numFmtId="201" formatCode="_(* #,##0.0_);_(* \(#,##0.0\);_(* &quot;-&quot;??_);_(@_)"/>
    <numFmt numFmtId="202" formatCode="_(* #,##0_);_(* \(#,##0\);_(* &quot;-&quot;??_);_(@_)"/>
    <numFmt numFmtId="203" formatCode="0_ ;[Red]\-0\ "/>
    <numFmt numFmtId="204" formatCode="#,##0_ ;[Red]\-#,##0\ "/>
    <numFmt numFmtId="205" formatCode="_(&quot; +&quot;* #,##0.00_);_(&quot; –&quot;* #,##0.00_);_(* &quot;…&quot;_);_(@_)"/>
    <numFmt numFmtId="206" formatCode="_(* #,##0.00_);_(&quot;－&quot;* #,##0.00_);_(* &quot;…&quot;_);_(@_)"/>
    <numFmt numFmtId="207" formatCode="_(&quot; +&quot;* #,##0.00_);_(&quot;－&quot;* #,##0.00_);_(* &quot;…&quot;_);_(@_)"/>
    <numFmt numFmtId="208" formatCode="_(&quot;*&quot;\ #,##0.00_);_(&quot;*&quot;\ \(#,##0.00\);_(&quot;$&quot;* &quot; &quot;_);_(@_)"/>
    <numFmt numFmtId="209" formatCode="_(&quot;*&quot;\ #,##0_);_(&quot;*&quot;\ \(#,##0\);_(&quot;$&quot;* &quot; &quot;_);_(@_)"/>
    <numFmt numFmtId="210" formatCode="0.00_)"/>
    <numFmt numFmtId="211" formatCode="0.0000"/>
    <numFmt numFmtId="212" formatCode="#,##0.0000"/>
    <numFmt numFmtId="213" formatCode="#,##0_ 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0;[Red]0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-* #,##0.00_-;\-* #,##0.00_-;_-* &quot;-&quot;_-;_-@_-"/>
  </numFmts>
  <fonts count="25">
    <font>
      <sz val="12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細明體"/>
      <family val="3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name val="細明體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0" fillId="0" borderId="0" applyBorder="0" applyAlignment="0">
      <protection/>
    </xf>
    <xf numFmtId="196" fontId="21" fillId="2" borderId="1" applyNumberFormat="0" applyFont="0" applyFill="0" applyBorder="0">
      <alignment horizontal="center" vertical="center"/>
      <protection/>
    </xf>
    <xf numFmtId="210" fontId="22" fillId="0" borderId="0">
      <alignment/>
      <protection/>
    </xf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4" fontId="1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vertical="center"/>
      <protection/>
    </xf>
    <xf numFmtId="176" fontId="6" fillId="0" borderId="7" xfId="0" applyNumberFormat="1" applyFont="1" applyBorder="1" applyAlignment="1" applyProtection="1">
      <alignment vertical="center"/>
      <protection/>
    </xf>
    <xf numFmtId="176" fontId="6" fillId="0" borderId="6" xfId="0" applyNumberFormat="1" applyFont="1" applyBorder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vertical="center"/>
      <protection/>
    </xf>
    <xf numFmtId="176" fontId="7" fillId="0" borderId="7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4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vertical="center"/>
      <protection/>
    </xf>
    <xf numFmtId="176" fontId="6" fillId="0" borderId="9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7" fillId="0" borderId="7" xfId="0" applyNumberFormat="1" applyFont="1" applyBorder="1" applyAlignment="1" applyProtection="1">
      <alignment vertical="center"/>
      <protection/>
    </xf>
    <xf numFmtId="176" fontId="7" fillId="0" borderId="8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6" fillId="0" borderId="14" xfId="0" applyNumberFormat="1" applyFont="1" applyBorder="1" applyAlignment="1" applyProtection="1">
      <alignment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1" fillId="0" borderId="0" xfId="0" applyNumberFormat="1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6" fillId="0" borderId="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3" fontId="9" fillId="0" borderId="0" xfId="0" applyNumberFormat="1" applyFont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177" fontId="7" fillId="0" borderId="17" xfId="0" applyNumberFormat="1" applyFont="1" applyBorder="1" applyAlignment="1" applyProtection="1">
      <alignment vertical="center"/>
      <protection locked="0"/>
    </xf>
    <xf numFmtId="177" fontId="0" fillId="0" borderId="17" xfId="0" applyNumberFormat="1" applyBorder="1" applyAlignment="1">
      <alignment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 wrapText="1"/>
      <protection/>
    </xf>
    <xf numFmtId="213" fontId="7" fillId="0" borderId="17" xfId="0" applyNumberFormat="1" applyFont="1" applyBorder="1" applyAlignment="1" applyProtection="1">
      <alignment vertical="center"/>
      <protection locked="0"/>
    </xf>
    <xf numFmtId="213" fontId="0" fillId="0" borderId="17" xfId="0" applyNumberFormat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1"/>
  <sheetViews>
    <sheetView tabSelected="1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53" sqref="D53"/>
    </sheetView>
  </sheetViews>
  <sheetFormatPr defaultColWidth="9.00390625" defaultRowHeight="16.5"/>
  <cols>
    <col min="1" max="1" width="18.375" style="4" customWidth="1"/>
    <col min="2" max="2" width="18.00390625" style="4" customWidth="1"/>
    <col min="3" max="3" width="7.875" style="4" customWidth="1"/>
    <col min="4" max="4" width="18.75390625" style="4" customWidth="1"/>
    <col min="5" max="5" width="17.875" style="4" customWidth="1"/>
    <col min="6" max="6" width="7.875" style="4" customWidth="1"/>
    <col min="7" max="16384" width="9.00390625" style="4" customWidth="1"/>
  </cols>
  <sheetData>
    <row r="1" spans="1:6" ht="27.75">
      <c r="A1" s="89" t="s">
        <v>121</v>
      </c>
      <c r="B1" s="89"/>
      <c r="C1" s="89"/>
      <c r="D1" s="89"/>
      <c r="E1" s="89"/>
      <c r="F1" s="89"/>
    </row>
    <row r="2" spans="1:6" ht="46.5" customHeight="1" thickBot="1">
      <c r="A2" s="1"/>
      <c r="B2" s="70" t="s">
        <v>238</v>
      </c>
      <c r="C2" s="70"/>
      <c r="D2" s="70"/>
      <c r="E2" s="71"/>
      <c r="F2" s="72" t="s">
        <v>0</v>
      </c>
    </row>
    <row r="3" spans="1:6" s="7" customFormat="1" ht="33.75" customHeight="1">
      <c r="A3" s="5" t="s">
        <v>123</v>
      </c>
      <c r="B3" s="6" t="s">
        <v>124</v>
      </c>
      <c r="C3" s="39" t="s">
        <v>122</v>
      </c>
      <c r="D3" s="6" t="s">
        <v>123</v>
      </c>
      <c r="E3" s="6" t="s">
        <v>124</v>
      </c>
      <c r="F3" s="40" t="s">
        <v>122</v>
      </c>
    </row>
    <row r="4" spans="1:6" s="14" customFormat="1" ht="15" customHeight="1">
      <c r="A4" s="12" t="s">
        <v>2</v>
      </c>
      <c r="B4" s="42">
        <f>SUM(B5,B12,B19,B29,B33,B35,B37)</f>
        <v>2468828352686.1997</v>
      </c>
      <c r="C4" s="43">
        <f>IF(B$4&gt;0,(B4/B$4)*100,0)</f>
        <v>100</v>
      </c>
      <c r="D4" s="13" t="s">
        <v>14</v>
      </c>
      <c r="E4" s="42">
        <f>SUM(E5,E10,E13)</f>
        <v>1025851527181.21</v>
      </c>
      <c r="F4" s="44">
        <f>IF(E$47&gt;0,(E4/E$47)*100,0)</f>
        <v>41.55216080798147</v>
      </c>
    </row>
    <row r="5" spans="1:6" s="14" customFormat="1" ht="15" customHeight="1">
      <c r="A5" s="15" t="s">
        <v>15</v>
      </c>
      <c r="B5" s="42">
        <f>SUM(B6:B11)</f>
        <v>423975013245.36993</v>
      </c>
      <c r="C5" s="45">
        <f aca="true" t="shared" si="0" ref="C5:C47">IF(B$4&gt;0,(B5/B$4)*100,0)</f>
        <v>17.17312638539919</v>
      </c>
      <c r="D5" s="16" t="s">
        <v>18</v>
      </c>
      <c r="E5" s="42">
        <f>SUM(E6:E8)</f>
        <v>185836314369.62</v>
      </c>
      <c r="F5" s="46">
        <f>IF(E$47&gt;0,(E5/E$47)*100,0)</f>
        <v>7.527308011001309</v>
      </c>
    </row>
    <row r="6" spans="1:6" s="19" customFormat="1" ht="15" customHeight="1">
      <c r="A6" s="17" t="s">
        <v>4</v>
      </c>
      <c r="B6" s="53">
        <f>SUM('中美:原住民'!B8,'校務基金(彙總)'!BJ9)</f>
        <v>230150070529.05997</v>
      </c>
      <c r="C6" s="54">
        <f t="shared" si="0"/>
        <v>9.322238635126093</v>
      </c>
      <c r="D6" s="18" t="s">
        <v>24</v>
      </c>
      <c r="E6" s="53">
        <f>SUM('中美:原住民'!E8,'校務基金(彙總)'!BJ60)</f>
        <v>108480822541.52</v>
      </c>
      <c r="F6" s="41">
        <f>IF(E$47&gt;0,(E6/E$47)*100,0)</f>
        <v>4.394020443887394</v>
      </c>
    </row>
    <row r="7" spans="1:6" s="19" customFormat="1" ht="15" customHeight="1">
      <c r="A7" s="17" t="s">
        <v>3</v>
      </c>
      <c r="B7" s="53">
        <f>SUM('中美:原住民'!B9,'校務基金(彙總)'!BJ10)</f>
        <v>1369475092</v>
      </c>
      <c r="C7" s="54">
        <f t="shared" si="0"/>
        <v>0.05547064827370229</v>
      </c>
      <c r="D7" s="18" t="s">
        <v>25</v>
      </c>
      <c r="E7" s="53">
        <f>SUM('中美:原住民'!E9,'校務基金(彙總)'!BJ61)</f>
        <v>65834712214.03</v>
      </c>
      <c r="F7" s="41">
        <f>IF(E$47&gt;0,(E7/E$47)*100,0)</f>
        <v>2.666637886850204</v>
      </c>
    </row>
    <row r="8" spans="1:6" s="19" customFormat="1" ht="15" customHeight="1">
      <c r="A8" s="17" t="s">
        <v>5</v>
      </c>
      <c r="B8" s="53">
        <f>SUM('中美:原住民'!B10,'校務基金(彙總)'!BJ11)</f>
        <v>52166164040.01</v>
      </c>
      <c r="C8" s="54">
        <f t="shared" si="0"/>
        <v>2.112992747480836</v>
      </c>
      <c r="D8" s="18" t="s">
        <v>26</v>
      </c>
      <c r="E8" s="53">
        <f>SUM('中美:原住民'!E10,'校務基金(彙總)'!BJ62)</f>
        <v>11520779614.07</v>
      </c>
      <c r="F8" s="41">
        <f>IF(E$47&gt;0,(E8/E$47)*100,0)</f>
        <v>0.4666496802637111</v>
      </c>
    </row>
    <row r="9" spans="1:6" s="19" customFormat="1" ht="15" customHeight="1">
      <c r="A9" s="17" t="s">
        <v>6</v>
      </c>
      <c r="B9" s="53">
        <f>SUM('中美:原住民'!B11,'校務基金(彙總)'!BJ12)</f>
        <v>120490996065.4</v>
      </c>
      <c r="C9" s="54">
        <f t="shared" si="0"/>
        <v>4.880493045792358</v>
      </c>
      <c r="D9" s="18"/>
      <c r="E9" s="53"/>
      <c r="F9" s="11"/>
    </row>
    <row r="10" spans="1:6" s="19" customFormat="1" ht="15" customHeight="1">
      <c r="A10" s="17" t="s">
        <v>7</v>
      </c>
      <c r="B10" s="53">
        <f>SUM('中美:原住民'!B12,'校務基金(彙總)'!BJ13)</f>
        <v>12674400573.47</v>
      </c>
      <c r="C10" s="54">
        <f t="shared" si="0"/>
        <v>0.5133771474910219</v>
      </c>
      <c r="D10" s="16" t="s">
        <v>27</v>
      </c>
      <c r="E10" s="42">
        <f>SUM(E11)</f>
        <v>442213171237</v>
      </c>
      <c r="F10" s="46">
        <f>IF(E$47&gt;0,(E10/E$47)*100,0)</f>
        <v>17.91186376954281</v>
      </c>
    </row>
    <row r="11" spans="1:6" s="19" customFormat="1" ht="15" customHeight="1">
      <c r="A11" s="17" t="s">
        <v>8</v>
      </c>
      <c r="B11" s="53">
        <f>SUM('中美:原住民'!B13,'校務基金(彙總)'!BJ14)</f>
        <v>7123906945.43</v>
      </c>
      <c r="C11" s="54">
        <f t="shared" si="0"/>
        <v>0.288554161235181</v>
      </c>
      <c r="D11" s="18" t="s">
        <v>28</v>
      </c>
      <c r="E11" s="53">
        <f>SUM('中美:原住民'!E13,'校務基金(彙總)'!BJ65)</f>
        <v>442213171237</v>
      </c>
      <c r="F11" s="41">
        <f>IF(E$47&gt;0,(E11/E$47)*100,0)</f>
        <v>17.91186376954281</v>
      </c>
    </row>
    <row r="12" spans="1:6" s="19" customFormat="1" ht="15" customHeight="1">
      <c r="A12" s="15" t="s">
        <v>29</v>
      </c>
      <c r="B12" s="42">
        <f>SUM(B14:B18)</f>
        <v>437983585643.26</v>
      </c>
      <c r="C12" s="45">
        <f t="shared" si="0"/>
        <v>17.740544220772318</v>
      </c>
      <c r="D12" s="18"/>
      <c r="E12" s="53"/>
      <c r="F12" s="11"/>
    </row>
    <row r="13" spans="1:6" s="19" customFormat="1" ht="15" customHeight="1">
      <c r="A13" s="15" t="s">
        <v>30</v>
      </c>
      <c r="B13" s="42"/>
      <c r="C13" s="45">
        <f t="shared" si="0"/>
        <v>0</v>
      </c>
      <c r="D13" s="16" t="s">
        <v>31</v>
      </c>
      <c r="E13" s="42">
        <f>SUM(E14)</f>
        <v>397802041574.58997</v>
      </c>
      <c r="F13" s="46">
        <f>IF(E$47&gt;0,(E13/E$47)*100,0)</f>
        <v>16.11298902743736</v>
      </c>
    </row>
    <row r="14" spans="1:6" s="19" customFormat="1" ht="15" customHeight="1">
      <c r="A14" s="17" t="s">
        <v>9</v>
      </c>
      <c r="B14" s="53">
        <f>SUM('中美:原住民'!B16,'校務基金(彙總)'!BJ17)</f>
        <v>145061823457.45</v>
      </c>
      <c r="C14" s="54">
        <f t="shared" si="0"/>
        <v>5.875735479933873</v>
      </c>
      <c r="D14" s="18" t="s">
        <v>32</v>
      </c>
      <c r="E14" s="53">
        <f>SUM('中美:原住民'!E16,'校務基金(彙總)'!BJ68)</f>
        <v>397802041574.58997</v>
      </c>
      <c r="F14" s="41">
        <f>IF(E$47&gt;0,(E14/E$47)*100,0)</f>
        <v>16.11298902743736</v>
      </c>
    </row>
    <row r="15" spans="1:6" s="19" customFormat="1" ht="15" customHeight="1">
      <c r="A15" s="17" t="s">
        <v>10</v>
      </c>
      <c r="B15" s="53">
        <f>SUM('中美:原住民'!B17,'校務基金(彙總)'!BJ18)</f>
        <v>6168548</v>
      </c>
      <c r="C15" s="54">
        <f t="shared" si="0"/>
        <v>0.0002498573055226109</v>
      </c>
      <c r="D15" s="18"/>
      <c r="E15" s="53"/>
      <c r="F15" s="11"/>
    </row>
    <row r="16" spans="1:6" s="19" customFormat="1" ht="15" customHeight="1">
      <c r="A16" s="17" t="s">
        <v>11</v>
      </c>
      <c r="B16" s="53">
        <f>SUM('中美:原住民'!B18,'校務基金(彙總)'!BJ19)</f>
        <v>207243842174.24</v>
      </c>
      <c r="C16" s="54">
        <f t="shared" si="0"/>
        <v>8.39442085751928</v>
      </c>
      <c r="D16" s="18"/>
      <c r="E16" s="53"/>
      <c r="F16" s="11"/>
    </row>
    <row r="17" spans="1:6" s="19" customFormat="1" ht="15" customHeight="1">
      <c r="A17" s="17" t="s">
        <v>12</v>
      </c>
      <c r="B17" s="53">
        <f>SUM('中美:原住民'!B19,'校務基金(彙總)'!BJ20)</f>
        <v>75402079450.88</v>
      </c>
      <c r="C17" s="54">
        <f t="shared" si="0"/>
        <v>3.0541645136584346</v>
      </c>
      <c r="D17" s="18"/>
      <c r="E17" s="53"/>
      <c r="F17" s="11"/>
    </row>
    <row r="18" spans="1:6" s="19" customFormat="1" ht="15" customHeight="1">
      <c r="A18" s="17" t="s">
        <v>13</v>
      </c>
      <c r="B18" s="53">
        <f>SUM('中美:原住民'!B20,'校務基金(彙總)'!BJ21)</f>
        <v>10269672012.69</v>
      </c>
      <c r="C18" s="54">
        <f t="shared" si="0"/>
        <v>0.4159735123552078</v>
      </c>
      <c r="D18" s="18"/>
      <c r="E18" s="53"/>
      <c r="F18" s="11"/>
    </row>
    <row r="19" spans="1:6" s="19" customFormat="1" ht="15" customHeight="1">
      <c r="A19" s="15" t="s">
        <v>33</v>
      </c>
      <c r="B19" s="42">
        <f>SUM(B20:B28)</f>
        <v>1244296697352.94</v>
      </c>
      <c r="C19" s="45">
        <f t="shared" si="0"/>
        <v>50.400291944115416</v>
      </c>
      <c r="D19" s="16" t="s">
        <v>16</v>
      </c>
      <c r="E19" s="42">
        <f>SUM(E20,E23,E27,E31)</f>
        <v>1442976825504.99</v>
      </c>
      <c r="F19" s="46">
        <f>IF(E$47&gt;0,(E19/E$47)*100,0)</f>
        <v>58.44783919201851</v>
      </c>
    </row>
    <row r="20" spans="1:6" s="19" customFormat="1" ht="15" customHeight="1">
      <c r="A20" s="17" t="s">
        <v>34</v>
      </c>
      <c r="B20" s="53">
        <f>SUM('中美:原住民'!B22,'校務基金(彙總)'!BJ23)</f>
        <v>358492479764.25</v>
      </c>
      <c r="C20" s="54">
        <f t="shared" si="0"/>
        <v>14.520753513471018</v>
      </c>
      <c r="D20" s="16" t="s">
        <v>35</v>
      </c>
      <c r="E20" s="42">
        <f>SUM(E21)</f>
        <v>1096479615954.4299</v>
      </c>
      <c r="F20" s="46">
        <f>IF(E$47&gt;0,(E20/E$47)*100,0)</f>
        <v>44.41295462122383</v>
      </c>
    </row>
    <row r="21" spans="1:6" s="19" customFormat="1" ht="15" customHeight="1">
      <c r="A21" s="17" t="s">
        <v>36</v>
      </c>
      <c r="B21" s="53">
        <f>SUM('中美:原住民'!B23,'校務基金(彙總)'!BJ24)</f>
        <v>128580999383.36</v>
      </c>
      <c r="C21" s="54">
        <f t="shared" si="0"/>
        <v>5.208178982692657</v>
      </c>
      <c r="D21" s="18" t="s">
        <v>37</v>
      </c>
      <c r="E21" s="53">
        <f>SUM('中美:原住民'!E23,'校務基金(彙總)'!BJ75)</f>
        <v>1096479615954.4299</v>
      </c>
      <c r="F21" s="41">
        <f>IF(E$47&gt;0,(E21/E$47)*100,0)</f>
        <v>44.41295462122383</v>
      </c>
    </row>
    <row r="22" spans="1:6" s="19" customFormat="1" ht="15" customHeight="1">
      <c r="A22" s="17" t="s">
        <v>38</v>
      </c>
      <c r="B22" s="53">
        <f>SUM('中美:原住民'!B24,'校務基金(彙總)'!BJ25)</f>
        <v>120933998605.95</v>
      </c>
      <c r="C22" s="54">
        <f t="shared" si="0"/>
        <v>4.898436883000318</v>
      </c>
      <c r="D22" s="18"/>
      <c r="E22" s="53"/>
      <c r="F22" s="11"/>
    </row>
    <row r="23" spans="1:6" s="19" customFormat="1" ht="15" customHeight="1">
      <c r="A23" s="17" t="s">
        <v>39</v>
      </c>
      <c r="B23" s="53">
        <f>SUM('中美:原住民'!B25,'校務基金(彙總)'!BJ26)</f>
        <v>86485426066.58</v>
      </c>
      <c r="C23" s="54">
        <f t="shared" si="0"/>
        <v>3.5030959512628668</v>
      </c>
      <c r="D23" s="16" t="s">
        <v>40</v>
      </c>
      <c r="E23" s="42">
        <f>SUM(E24:E25)</f>
        <v>326898490676.26</v>
      </c>
      <c r="F23" s="46">
        <f>IF(E$47&gt;0,(E23/E$47)*100,0)</f>
        <v>13.241037608814693</v>
      </c>
    </row>
    <row r="24" spans="1:6" s="19" customFormat="1" ht="15" customHeight="1">
      <c r="A24" s="17" t="s">
        <v>41</v>
      </c>
      <c r="B24" s="53">
        <f>SUM('中美:原住民'!B26,'校務基金(彙總)'!BJ27)</f>
        <v>45830477547.21</v>
      </c>
      <c r="C24" s="54">
        <f t="shared" si="0"/>
        <v>1.8563654900246231</v>
      </c>
      <c r="D24" s="18" t="s">
        <v>42</v>
      </c>
      <c r="E24" s="53">
        <f>SUM('中美:原住民'!E26,'校務基金(彙總)'!BJ78)</f>
        <v>263455119223.50003</v>
      </c>
      <c r="F24" s="41">
        <f>IF(E$47&gt;0,(E24/E$47)*100,0)</f>
        <v>10.671261083697804</v>
      </c>
    </row>
    <row r="25" spans="1:6" s="19" customFormat="1" ht="15" customHeight="1">
      <c r="A25" s="17" t="s">
        <v>23</v>
      </c>
      <c r="B25" s="53">
        <f>SUM('中美:原住民'!B27,'校務基金(彙總)'!BJ28)</f>
        <v>27521568672.590004</v>
      </c>
      <c r="C25" s="54">
        <f t="shared" si="0"/>
        <v>1.114762338282662</v>
      </c>
      <c r="D25" s="18" t="s">
        <v>43</v>
      </c>
      <c r="E25" s="53">
        <f>SUM('中美:原住民'!E27,'校務基金(彙總)'!BJ79)</f>
        <v>63443371452.76</v>
      </c>
      <c r="F25" s="41">
        <f>IF(E$47&gt;0,(E25/E$47)*100,0)</f>
        <v>2.5697765251168905</v>
      </c>
    </row>
    <row r="26" spans="1:6" s="19" customFormat="1" ht="15" customHeight="1">
      <c r="A26" s="17" t="s">
        <v>44</v>
      </c>
      <c r="B26" s="53">
        <f>SUM('中美:原住民'!B28,'校務基金(彙總)'!BJ29)</f>
        <v>2522811</v>
      </c>
      <c r="C26" s="54">
        <f t="shared" si="0"/>
        <v>0.00010218656948163546</v>
      </c>
      <c r="D26" s="18"/>
      <c r="E26" s="53"/>
      <c r="F26" s="11"/>
    </row>
    <row r="27" spans="1:6" s="19" customFormat="1" ht="15" customHeight="1">
      <c r="A27" s="17" t="s">
        <v>45</v>
      </c>
      <c r="B27" s="53">
        <f>SUM('中美:原住民'!B29,'校務基金(彙總)'!BJ30)</f>
        <v>37625229</v>
      </c>
      <c r="C27" s="54">
        <f t="shared" si="0"/>
        <v>0.0015240115400919634</v>
      </c>
      <c r="D27" s="16" t="s">
        <v>159</v>
      </c>
      <c r="E27" s="42">
        <f>SUM(E28:E29)</f>
        <v>19598718874.300003</v>
      </c>
      <c r="F27" s="46">
        <f>IF(E$47&gt;0,(E27/E$47)*100,0)</f>
        <v>0.7938469619799888</v>
      </c>
    </row>
    <row r="28" spans="1:6" s="19" customFormat="1" ht="15" customHeight="1">
      <c r="A28" s="17" t="s">
        <v>46</v>
      </c>
      <c r="B28" s="53">
        <f>SUM('中美:原住民'!B30,'校務基金(彙總)'!BJ31)</f>
        <v>476411599273</v>
      </c>
      <c r="C28" s="54">
        <f t="shared" si="0"/>
        <v>19.297072587271693</v>
      </c>
      <c r="D28" s="18" t="s">
        <v>47</v>
      </c>
      <c r="E28" s="53">
        <f>SUM('中美:原住民'!E30,'校務基金(彙總)'!BJ82)</f>
        <v>51631363081.310005</v>
      </c>
      <c r="F28" s="41">
        <f>IF(E$47&gt;0,(E28/E$47)*100,0)</f>
        <v>2.0913306113457697</v>
      </c>
    </row>
    <row r="29" spans="1:6" s="19" customFormat="1" ht="15" customHeight="1">
      <c r="A29" s="15" t="s">
        <v>48</v>
      </c>
      <c r="B29" s="42">
        <f>SUM(B30:B32)</f>
        <v>63880713</v>
      </c>
      <c r="C29" s="45">
        <f t="shared" si="0"/>
        <v>0.0025874910635441638</v>
      </c>
      <c r="D29" s="18" t="s">
        <v>160</v>
      </c>
      <c r="E29" s="53">
        <f>SUM('中美:原住民'!E31,'校務基金(彙總)'!BJ83)</f>
        <v>-32032644207.010002</v>
      </c>
      <c r="F29" s="41">
        <f>IF(E$47&gt;0,(E29/E$47)*100,0)</f>
        <v>-1.2974836493657809</v>
      </c>
    </row>
    <row r="30" spans="1:6" s="19" customFormat="1" ht="15" customHeight="1">
      <c r="A30" s="17" t="s">
        <v>49</v>
      </c>
      <c r="B30" s="53">
        <f>SUM('中美:原住民'!B32,'校務基金(彙總)'!BJ33)</f>
        <v>51665512</v>
      </c>
      <c r="C30" s="54">
        <f t="shared" si="0"/>
        <v>0.0020927138147852817</v>
      </c>
      <c r="D30" s="18"/>
      <c r="E30" s="53"/>
      <c r="F30" s="11"/>
    </row>
    <row r="31" spans="1:6" s="19" customFormat="1" ht="15" customHeight="1">
      <c r="A31" s="17" t="s">
        <v>50</v>
      </c>
      <c r="B31" s="53">
        <f>SUM('中美:原住民'!B33,'校務基金(彙總)'!BJ34)</f>
        <v>4162445</v>
      </c>
      <c r="C31" s="54">
        <f t="shared" si="0"/>
        <v>0.0001686000160955324</v>
      </c>
      <c r="D31" s="16" t="s">
        <v>51</v>
      </c>
      <c r="E31" s="42">
        <f>SUM(E32:E33)</f>
        <v>0</v>
      </c>
      <c r="F31" s="46">
        <f>IF(E$47&gt;0,(E31/E$47)*100,0)</f>
        <v>0</v>
      </c>
    </row>
    <row r="32" spans="1:6" s="19" customFormat="1" ht="15" customHeight="1">
      <c r="A32" s="17" t="s">
        <v>52</v>
      </c>
      <c r="B32" s="53">
        <f>SUM('中美:原住民'!B34,'校務基金(彙總)'!BJ35)</f>
        <v>8052756</v>
      </c>
      <c r="C32" s="54">
        <f t="shared" si="0"/>
        <v>0.0003261772326633493</v>
      </c>
      <c r="D32" s="18" t="s">
        <v>53</v>
      </c>
      <c r="E32" s="53">
        <f>SUM('中美:原住民'!E34,'校務基金(彙總)'!BJ86)</f>
        <v>0</v>
      </c>
      <c r="F32" s="41">
        <f>IF(E$47&gt;0,(E32/E$47)*100,0)</f>
        <v>0</v>
      </c>
    </row>
    <row r="33" spans="1:6" s="19" customFormat="1" ht="15" customHeight="1">
      <c r="A33" s="15" t="s">
        <v>54</v>
      </c>
      <c r="B33" s="42">
        <f>SUM(B34)</f>
        <v>2769250040.7</v>
      </c>
      <c r="C33" s="45">
        <f t="shared" si="0"/>
        <v>0.11216859356329603</v>
      </c>
      <c r="D33" s="18" t="s">
        <v>55</v>
      </c>
      <c r="E33" s="53">
        <f>SUM('中美:原住民'!E35,'校務基金(彙總)'!BJ87)</f>
        <v>0</v>
      </c>
      <c r="F33" s="41">
        <f>IF(E$47&gt;0,(E33/E$47)*100,0)</f>
        <v>0</v>
      </c>
    </row>
    <row r="34" spans="1:6" s="19" customFormat="1" ht="15" customHeight="1">
      <c r="A34" s="17" t="s">
        <v>56</v>
      </c>
      <c r="B34" s="53">
        <f>SUM('中美:原住民'!B36,'校務基金(彙總)'!BJ37)</f>
        <v>2769250040.7</v>
      </c>
      <c r="C34" s="54">
        <f t="shared" si="0"/>
        <v>0.11216859356329603</v>
      </c>
      <c r="D34" s="18"/>
      <c r="E34" s="53"/>
      <c r="F34" s="11"/>
    </row>
    <row r="35" spans="1:6" s="19" customFormat="1" ht="15" customHeight="1">
      <c r="A35" s="15" t="s">
        <v>57</v>
      </c>
      <c r="B35" s="42">
        <f>SUM(B36)</f>
        <v>369521896</v>
      </c>
      <c r="C35" s="45">
        <f t="shared" si="0"/>
        <v>0.014967500498685666</v>
      </c>
      <c r="D35" s="18"/>
      <c r="E35" s="53"/>
      <c r="F35" s="11"/>
    </row>
    <row r="36" spans="1:6" s="19" customFormat="1" ht="15" customHeight="1">
      <c r="A36" s="17" t="s">
        <v>58</v>
      </c>
      <c r="B36" s="53">
        <f>SUM('中美:原住民'!B38,'校務基金(彙總)'!BJ39)</f>
        <v>369521896</v>
      </c>
      <c r="C36" s="54">
        <f t="shared" si="0"/>
        <v>0.014967500498685666</v>
      </c>
      <c r="D36" s="18"/>
      <c r="E36" s="53"/>
      <c r="F36" s="11"/>
    </row>
    <row r="37" spans="1:6" s="19" customFormat="1" ht="15" customHeight="1">
      <c r="A37" s="15" t="s">
        <v>59</v>
      </c>
      <c r="B37" s="42">
        <f>SUM(B38:B41)</f>
        <v>359370403794.92993</v>
      </c>
      <c r="C37" s="45">
        <f t="shared" si="0"/>
        <v>14.556313864587558</v>
      </c>
      <c r="D37" s="18"/>
      <c r="E37" s="53"/>
      <c r="F37" s="11"/>
    </row>
    <row r="38" spans="1:6" s="19" customFormat="1" ht="15" customHeight="1">
      <c r="A38" s="17" t="s">
        <v>19</v>
      </c>
      <c r="B38" s="53">
        <f>SUM('中美:原住民'!B40,'校務基金(彙總)'!BJ41)</f>
        <v>9737875913.18</v>
      </c>
      <c r="C38" s="54">
        <f t="shared" si="0"/>
        <v>0.3944330881725633</v>
      </c>
      <c r="D38" s="18"/>
      <c r="E38" s="53"/>
      <c r="F38" s="11"/>
    </row>
    <row r="39" spans="1:6" s="19" customFormat="1" ht="15" customHeight="1">
      <c r="A39" s="17" t="s">
        <v>20</v>
      </c>
      <c r="B39" s="53">
        <f>SUM('中美:原住民'!B41,'校務基金(彙總)'!BJ42)</f>
        <v>343691478984.77997</v>
      </c>
      <c r="C39" s="54">
        <f t="shared" si="0"/>
        <v>13.921238331973452</v>
      </c>
      <c r="D39" s="18"/>
      <c r="E39" s="53"/>
      <c r="F39" s="11"/>
    </row>
    <row r="40" spans="1:6" s="19" customFormat="1" ht="15" customHeight="1">
      <c r="A40" s="17" t="s">
        <v>21</v>
      </c>
      <c r="B40" s="53">
        <f>SUM('中美:原住民'!B42,'校務基金(彙總)'!BJ43)</f>
        <v>716631774.3</v>
      </c>
      <c r="C40" s="54">
        <f t="shared" si="0"/>
        <v>0.029027201243872276</v>
      </c>
      <c r="D40" s="18"/>
      <c r="E40" s="53"/>
      <c r="F40" s="11"/>
    </row>
    <row r="41" spans="1:6" s="19" customFormat="1" ht="15" customHeight="1">
      <c r="A41" s="17" t="s">
        <v>22</v>
      </c>
      <c r="B41" s="53">
        <f>SUM('中美:原住民'!B43,'校務基金(彙總)'!BJ44)</f>
        <v>5224417122.67</v>
      </c>
      <c r="C41" s="54">
        <f t="shared" si="0"/>
        <v>0.21161524319767278</v>
      </c>
      <c r="D41" s="18"/>
      <c r="E41" s="53"/>
      <c r="F41" s="11"/>
    </row>
    <row r="42" spans="1:6" s="19" customFormat="1" ht="12" customHeight="1">
      <c r="A42" s="17"/>
      <c r="B42" s="53"/>
      <c r="C42" s="54"/>
      <c r="D42" s="18"/>
      <c r="E42" s="53"/>
      <c r="F42" s="11"/>
    </row>
    <row r="43" spans="1:6" s="19" customFormat="1" ht="12" customHeight="1">
      <c r="A43" s="17"/>
      <c r="B43" s="53"/>
      <c r="C43" s="54"/>
      <c r="D43" s="18"/>
      <c r="E43" s="53"/>
      <c r="F43" s="11"/>
    </row>
    <row r="44" spans="1:6" s="19" customFormat="1" ht="12" customHeight="1">
      <c r="A44" s="17"/>
      <c r="B44" s="53"/>
      <c r="C44" s="54"/>
      <c r="D44" s="18"/>
      <c r="E44" s="53"/>
      <c r="F44" s="11"/>
    </row>
    <row r="45" spans="1:6" s="19" customFormat="1" ht="12" customHeight="1">
      <c r="A45" s="17"/>
      <c r="B45" s="53"/>
      <c r="C45" s="54"/>
      <c r="D45" s="18"/>
      <c r="E45" s="53"/>
      <c r="F45" s="11"/>
    </row>
    <row r="46" spans="1:6" s="19" customFormat="1" ht="12" customHeight="1">
      <c r="A46" s="17"/>
      <c r="B46" s="42"/>
      <c r="C46" s="45">
        <f t="shared" si="0"/>
        <v>0</v>
      </c>
      <c r="D46" s="18"/>
      <c r="E46" s="53"/>
      <c r="F46" s="11"/>
    </row>
    <row r="47" spans="1:6" s="19" customFormat="1" ht="18" customHeight="1" thickBot="1">
      <c r="A47" s="20" t="s">
        <v>60</v>
      </c>
      <c r="B47" s="50">
        <f>B4</f>
        <v>2468828352686.1997</v>
      </c>
      <c r="C47" s="50">
        <f t="shared" si="0"/>
        <v>100</v>
      </c>
      <c r="D47" s="21" t="s">
        <v>60</v>
      </c>
      <c r="E47" s="51">
        <f>E4+E19</f>
        <v>2468828352686.2</v>
      </c>
      <c r="F47" s="52">
        <f>IF(E$47&gt;0,(E47/E$47)*100,0)</f>
        <v>100</v>
      </c>
    </row>
    <row r="48" spans="1:6" s="19" customFormat="1" ht="17.25" customHeight="1">
      <c r="A48" s="90" t="s">
        <v>277</v>
      </c>
      <c r="B48" s="90"/>
      <c r="C48" s="90"/>
      <c r="D48" s="90"/>
      <c r="E48" s="90"/>
      <c r="F48" s="90"/>
    </row>
    <row r="49" s="19" customFormat="1" ht="14.25">
      <c r="D49" s="87"/>
    </row>
    <row r="50" s="19" customFormat="1" ht="14.25"/>
    <row r="51" s="19" customFormat="1" ht="14.25">
      <c r="D51" s="30"/>
    </row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  <row r="62" s="19" customFormat="1" ht="14.25"/>
  </sheetData>
  <mergeCells count="2">
    <mergeCell ref="A1:F1"/>
    <mergeCell ref="A48:F48"/>
  </mergeCells>
  <printOptions horizontalCentered="1"/>
  <pageMargins left="0.6299212598425197" right="0.6299212598425197" top="0.5905511811023623" bottom="0" header="0.5118110236220472" footer="0.5118110236220472"/>
  <pageSetup horizontalDpi="600" verticalDpi="600" orientation="portrait" paperSize="9" r:id="rId1"/>
  <headerFooter alignWithMargins="0">
    <oddFooter>&amp;C&amp;"Times New Roman,標準"13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269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6826828165.54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990276783</v>
      </c>
      <c r="F6" s="44">
        <f>IF(E$47&gt;0,(E6/E$47)*100,0)</f>
        <v>14.505664402081365</v>
      </c>
    </row>
    <row r="7" spans="1:6" s="14" customFormat="1" ht="15" customHeight="1">
      <c r="A7" s="15" t="s">
        <v>180</v>
      </c>
      <c r="B7" s="42">
        <f>SUM(B8:B13)</f>
        <v>3077113377.54</v>
      </c>
      <c r="C7" s="45">
        <f t="shared" si="0"/>
        <v>45.073836676781234</v>
      </c>
      <c r="D7" s="16" t="s">
        <v>181</v>
      </c>
      <c r="E7" s="42">
        <f>SUM(E8:E10)</f>
        <v>713474525</v>
      </c>
      <c r="F7" s="46">
        <f>IF(E$47&gt;0,(E7/E$47)*100,0)</f>
        <v>10.451039746414423</v>
      </c>
    </row>
    <row r="8" spans="1:6" s="19" customFormat="1" ht="15" customHeight="1">
      <c r="A8" s="17" t="s">
        <v>182</v>
      </c>
      <c r="B8" s="47">
        <v>2744253362</v>
      </c>
      <c r="C8" s="54">
        <f t="shared" si="0"/>
        <v>40.198072889138416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710394165</v>
      </c>
      <c r="F9" s="41">
        <f>IF(E$47&gt;0,(E9/E$47)*100,0)</f>
        <v>10.405918352916505</v>
      </c>
    </row>
    <row r="10" spans="1:6" s="19" customFormat="1" ht="15" customHeight="1">
      <c r="A10" s="17" t="s">
        <v>186</v>
      </c>
      <c r="B10" s="47">
        <v>52503108</v>
      </c>
      <c r="C10" s="54">
        <f t="shared" si="0"/>
        <v>0.7690703021502961</v>
      </c>
      <c r="D10" s="18" t="s">
        <v>187</v>
      </c>
      <c r="E10" s="47">
        <v>3080360</v>
      </c>
      <c r="F10" s="41">
        <f>IF(E$47&gt;0,(E10/E$47)*100,0)</f>
        <v>0.045121393497917994</v>
      </c>
    </row>
    <row r="11" spans="1:6" s="19" customFormat="1" ht="15" customHeight="1">
      <c r="A11" s="17" t="s">
        <v>188</v>
      </c>
      <c r="B11" s="47">
        <v>107459106.54</v>
      </c>
      <c r="C11" s="54">
        <f t="shared" si="0"/>
        <v>1.574070768068029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171940040</v>
      </c>
      <c r="C12" s="54">
        <f t="shared" si="0"/>
        <v>2.5185933471697335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957761</v>
      </c>
      <c r="C13" s="54">
        <f t="shared" si="0"/>
        <v>0.014029370254762247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69407515</v>
      </c>
      <c r="C14" s="45">
        <f>IF(B$6&gt;0,(B14/B$6)*100,0)</f>
        <v>1.0166875936668591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276802258</v>
      </c>
      <c r="F15" s="46">
        <f>IF(E$47&gt;0,(E15/E$47)*100,0)</f>
        <v>4.054624655666942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276802258</v>
      </c>
      <c r="F16" s="41">
        <f>IF(E$47&gt;0,(E16/E$47)*100,0)</f>
        <v>4.054624655666942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69407515</v>
      </c>
      <c r="C20" s="54">
        <f t="shared" si="0"/>
        <v>1.0166875936668591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3562651660</v>
      </c>
      <c r="C21" s="45">
        <f t="shared" si="0"/>
        <v>52.18604560728966</v>
      </c>
      <c r="D21" s="16" t="s">
        <v>203</v>
      </c>
      <c r="E21" s="42">
        <f>SUM(E22,E25,E29,E33)</f>
        <v>5836551382.54</v>
      </c>
      <c r="F21" s="46">
        <f>IF(E$47&gt;0,(E21/E$47)*100,0)</f>
        <v>85.49433559791864</v>
      </c>
    </row>
    <row r="22" spans="1:6" s="19" customFormat="1" ht="15" customHeight="1">
      <c r="A22" s="17" t="s">
        <v>204</v>
      </c>
      <c r="B22" s="47"/>
      <c r="C22" s="54">
        <f t="shared" si="0"/>
        <v>0</v>
      </c>
      <c r="D22" s="16" t="s">
        <v>205</v>
      </c>
      <c r="E22" s="42">
        <f>SUM(E23)</f>
        <v>4921097014</v>
      </c>
      <c r="F22" s="46">
        <f>IF(E$47&gt;0,(E22/E$47)*100,0)</f>
        <v>72.08467672938335</v>
      </c>
    </row>
    <row r="23" spans="1:6" s="19" customFormat="1" ht="15" customHeight="1">
      <c r="A23" s="17" t="s">
        <v>206</v>
      </c>
      <c r="B23" s="47"/>
      <c r="C23" s="54">
        <f t="shared" si="0"/>
        <v>0</v>
      </c>
      <c r="D23" s="18" t="s">
        <v>207</v>
      </c>
      <c r="E23" s="47">
        <v>4921097014</v>
      </c>
      <c r="F23" s="41">
        <f>IF(E$47&gt;0,(E23/E$47)*100,0)</f>
        <v>72.08467672938335</v>
      </c>
    </row>
    <row r="24" spans="1:6" s="19" customFormat="1" ht="15" customHeight="1">
      <c r="A24" s="17" t="s">
        <v>208</v>
      </c>
      <c r="B24" s="47">
        <v>2461380373</v>
      </c>
      <c r="C24" s="54">
        <f t="shared" si="0"/>
        <v>36.05452361353386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1009860376</v>
      </c>
      <c r="C25" s="54">
        <f t="shared" si="0"/>
        <v>14.792526653849364</v>
      </c>
      <c r="D25" s="16" t="s">
        <v>210</v>
      </c>
      <c r="E25" s="42">
        <f>SUM(E26:E27)</f>
        <v>720626773</v>
      </c>
      <c r="F25" s="46">
        <f>IF(E$47&gt;0,(E25/E$47)*100,0)</f>
        <v>10.555806525752779</v>
      </c>
    </row>
    <row r="26" spans="1:6" s="19" customFormat="1" ht="15" customHeight="1">
      <c r="A26" s="17" t="s">
        <v>211</v>
      </c>
      <c r="B26" s="47">
        <v>13228408</v>
      </c>
      <c r="C26" s="54">
        <f t="shared" si="0"/>
        <v>0.1937709237618351</v>
      </c>
      <c r="D26" s="18" t="s">
        <v>212</v>
      </c>
      <c r="E26" s="47">
        <v>124293773</v>
      </c>
      <c r="F26" s="41">
        <f>IF(E$47&gt;0,(E26/E$47)*100,0)</f>
        <v>1.8206664938104296</v>
      </c>
    </row>
    <row r="27" spans="1:6" s="19" customFormat="1" ht="15" customHeight="1">
      <c r="A27" s="17" t="s">
        <v>213</v>
      </c>
      <c r="B27" s="47">
        <v>53637850</v>
      </c>
      <c r="C27" s="54">
        <f t="shared" si="0"/>
        <v>0.7856921061928803</v>
      </c>
      <c r="D27" s="18" t="s">
        <v>214</v>
      </c>
      <c r="E27" s="47">
        <v>596333000</v>
      </c>
      <c r="F27" s="41">
        <f>IF(E$47&gt;0,(E27/E$47)*100,0)</f>
        <v>8.735140031942349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194827595.54</v>
      </c>
      <c r="F29" s="46">
        <f>IF(E$47&gt;0,(E29/E$47)*100,0)</f>
        <v>2.853852342782517</v>
      </c>
    </row>
    <row r="30" spans="1:6" s="19" customFormat="1" ht="15" customHeight="1">
      <c r="A30" s="17" t="s">
        <v>218</v>
      </c>
      <c r="B30" s="47">
        <v>24544653</v>
      </c>
      <c r="C30" s="54">
        <f t="shared" si="0"/>
        <v>0.3595323099517113</v>
      </c>
      <c r="D30" s="18" t="s">
        <v>219</v>
      </c>
      <c r="E30" s="47">
        <v>194827595.54</v>
      </c>
      <c r="F30" s="41">
        <f>IF(E$47&gt;0,(E30/E$47)*100,0)</f>
        <v>2.853852342782517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26115955</v>
      </c>
      <c r="C35" s="45">
        <f t="shared" si="0"/>
        <v>0.38254888458781405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26115955</v>
      </c>
      <c r="C36" s="54">
        <f t="shared" si="0"/>
        <v>0.38254888458781405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91539658</v>
      </c>
      <c r="C39" s="45">
        <f t="shared" si="0"/>
        <v>1.3408812376744397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91539658</v>
      </c>
      <c r="C41" s="54">
        <f t="shared" si="0"/>
        <v>1.3408812376744397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6826828165.54</v>
      </c>
      <c r="C47" s="50">
        <f>IF(B$6&gt;0,(B47/B$6)*100,0)</f>
        <v>100</v>
      </c>
      <c r="D47" s="21" t="s">
        <v>237</v>
      </c>
      <c r="E47" s="51">
        <f>E6+E21</f>
        <v>6826828165.54</v>
      </c>
      <c r="F47" s="52">
        <f>IF(E$47&gt;0,(E47/E$47)*100,0)</f>
        <v>100</v>
      </c>
    </row>
    <row r="48" spans="1:6" s="19" customFormat="1" ht="17.25" customHeight="1">
      <c r="A48" s="94" t="s">
        <v>283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Roman,標準"79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261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4111059582.8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314381714</v>
      </c>
      <c r="F6" s="44">
        <f>IF(E$47&gt;0,(E6/E$47)*100,0)</f>
        <v>7.647218622549808</v>
      </c>
    </row>
    <row r="7" spans="1:6" s="14" customFormat="1" ht="15" customHeight="1">
      <c r="A7" s="15" t="s">
        <v>180</v>
      </c>
      <c r="B7" s="42">
        <f>SUM(B8:B13)</f>
        <v>3721722489.7000003</v>
      </c>
      <c r="C7" s="45">
        <f t="shared" si="0"/>
        <v>90.52951957376335</v>
      </c>
      <c r="D7" s="16" t="s">
        <v>181</v>
      </c>
      <c r="E7" s="42">
        <f>SUM(E8:E10)</f>
        <v>28683161</v>
      </c>
      <c r="F7" s="46">
        <f>IF(E$47&gt;0,(E7/E$47)*100,0)</f>
        <v>0.697707255813213</v>
      </c>
    </row>
    <row r="8" spans="1:6" s="19" customFormat="1" ht="15" customHeight="1">
      <c r="A8" s="17" t="s">
        <v>182</v>
      </c>
      <c r="B8" s="47">
        <v>3650423702.4</v>
      </c>
      <c r="C8" s="54">
        <f t="shared" si="0"/>
        <v>88.79520300977332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28560325</v>
      </c>
      <c r="F9" s="41">
        <f>IF(E$47&gt;0,(E9/E$47)*100,0)</f>
        <v>0.6947193156599268</v>
      </c>
    </row>
    <row r="10" spans="1:6" s="19" customFormat="1" ht="15" customHeight="1">
      <c r="A10" s="17" t="s">
        <v>186</v>
      </c>
      <c r="B10" s="47">
        <v>50803647</v>
      </c>
      <c r="C10" s="54">
        <f t="shared" si="0"/>
        <v>1.2357798756445695</v>
      </c>
      <c r="D10" s="18" t="s">
        <v>187</v>
      </c>
      <c r="E10" s="47">
        <v>122836</v>
      </c>
      <c r="F10" s="41">
        <f>IF(E$47&gt;0,(E10/E$47)*100,0)</f>
        <v>0.0029879401532861677</v>
      </c>
    </row>
    <row r="11" spans="1:6" s="19" customFormat="1" ht="15" customHeight="1">
      <c r="A11" s="17" t="s">
        <v>188</v>
      </c>
      <c r="B11" s="47">
        <v>14087292.3</v>
      </c>
      <c r="C11" s="54">
        <f t="shared" si="0"/>
        <v>0.3426681617298597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662959</v>
      </c>
      <c r="C12" s="54">
        <f t="shared" si="0"/>
        <v>0.016126231854525094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5744889</v>
      </c>
      <c r="C13" s="54">
        <f t="shared" si="0"/>
        <v>0.13974229476107994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1994758</v>
      </c>
      <c r="C14" s="45">
        <f>IF(B$6&gt;0,(B14/B$6)*100,0)</f>
        <v>0.04852174870794237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285698553</v>
      </c>
      <c r="F15" s="46">
        <f>IF(E$47&gt;0,(E15/E$47)*100,0)</f>
        <v>6.949511366736595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285698553</v>
      </c>
      <c r="F16" s="41">
        <f>IF(E$47&gt;0,(E16/E$47)*100,0)</f>
        <v>6.949511366736595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1994758</v>
      </c>
      <c r="C20" s="54">
        <f t="shared" si="0"/>
        <v>0.04852174870794237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127941813.1</v>
      </c>
      <c r="C21" s="45">
        <f t="shared" si="0"/>
        <v>3.1121371637445385</v>
      </c>
      <c r="D21" s="16" t="s">
        <v>203</v>
      </c>
      <c r="E21" s="42">
        <f>SUM(E22,E25,E29,E33)</f>
        <v>3796677868.7999997</v>
      </c>
      <c r="F21" s="46">
        <f>IF(E$47&gt;0,(E21/E$47)*100,0)</f>
        <v>92.35278137745019</v>
      </c>
    </row>
    <row r="22" spans="1:6" s="19" customFormat="1" ht="15" customHeight="1">
      <c r="A22" s="17" t="s">
        <v>204</v>
      </c>
      <c r="B22" s="47">
        <v>47343667</v>
      </c>
      <c r="C22" s="54">
        <f t="shared" si="0"/>
        <v>1.151617145080508</v>
      </c>
      <c r="D22" s="16" t="s">
        <v>205</v>
      </c>
      <c r="E22" s="42">
        <f>SUM(E23)</f>
        <v>3638718395.98</v>
      </c>
      <c r="F22" s="46">
        <f>IF(E$47&gt;0,(E22/E$47)*100,0)</f>
        <v>88.51047577135107</v>
      </c>
    </row>
    <row r="23" spans="1:6" s="19" customFormat="1" ht="15" customHeight="1">
      <c r="A23" s="17" t="s">
        <v>206</v>
      </c>
      <c r="B23" s="47">
        <v>278622</v>
      </c>
      <c r="C23" s="54">
        <f t="shared" si="0"/>
        <v>0.006777376838947039</v>
      </c>
      <c r="D23" s="18" t="s">
        <v>207</v>
      </c>
      <c r="E23" s="47">
        <v>3638718395.98</v>
      </c>
      <c r="F23" s="41">
        <f>IF(E$47&gt;0,(E23/E$47)*100,0)</f>
        <v>88.51047577135107</v>
      </c>
    </row>
    <row r="24" spans="1:6" s="19" customFormat="1" ht="15" customHeight="1">
      <c r="A24" s="17" t="s">
        <v>208</v>
      </c>
      <c r="B24" s="47">
        <v>37539677.1</v>
      </c>
      <c r="C24" s="54">
        <f t="shared" si="0"/>
        <v>0.9131387260126285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35192625</v>
      </c>
      <c r="C25" s="54">
        <f t="shared" si="0"/>
        <v>0.8560475539503289</v>
      </c>
      <c r="D25" s="16" t="s">
        <v>210</v>
      </c>
      <c r="E25" s="42">
        <f>SUM(E26:E27)</f>
        <v>29372095.47</v>
      </c>
      <c r="F25" s="46">
        <f>IF(E$47&gt;0,(E25/E$47)*100,0)</f>
        <v>0.7144653313439688</v>
      </c>
    </row>
    <row r="26" spans="1:6" s="19" customFormat="1" ht="15" customHeight="1">
      <c r="A26" s="17" t="s">
        <v>211</v>
      </c>
      <c r="B26" s="47">
        <v>1055481</v>
      </c>
      <c r="C26" s="54">
        <f t="shared" si="0"/>
        <v>0.02567418396016345</v>
      </c>
      <c r="D26" s="18" t="s">
        <v>212</v>
      </c>
      <c r="E26" s="47">
        <v>29372095.47</v>
      </c>
      <c r="F26" s="41">
        <f>IF(E$47&gt;0,(E26/E$47)*100,0)</f>
        <v>0.7144653313439688</v>
      </c>
    </row>
    <row r="27" spans="1:6" s="19" customFormat="1" ht="15" customHeight="1">
      <c r="A27" s="17" t="s">
        <v>213</v>
      </c>
      <c r="B27" s="47">
        <v>6531741</v>
      </c>
      <c r="C27" s="54">
        <f t="shared" si="0"/>
        <v>0.15888217790196313</v>
      </c>
      <c r="D27" s="18" t="s">
        <v>214</v>
      </c>
      <c r="E27" s="47"/>
      <c r="F27" s="41">
        <f>IF(E$47&gt;0,(E27/E$47)*100,0)</f>
        <v>0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128587377.35</v>
      </c>
      <c r="F29" s="46">
        <f>IF(E$47&gt;0,(E29/E$47)*100,0)</f>
        <v>3.1278402747551635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>
        <v>128587377.35</v>
      </c>
      <c r="F30" s="41">
        <f>IF(E$47&gt;0,(E30/E$47)*100,0)</f>
        <v>3.1278402747551635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160113</v>
      </c>
      <c r="C35" s="45">
        <f t="shared" si="0"/>
        <v>0.0038946893562400936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160113</v>
      </c>
      <c r="C36" s="54">
        <f t="shared" si="0"/>
        <v>0.0038946893562400936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4791616</v>
      </c>
      <c r="C37" s="45">
        <f t="shared" si="0"/>
        <v>0.11655428250291813</v>
      </c>
      <c r="D37" s="18"/>
      <c r="E37" s="53"/>
      <c r="F37" s="11"/>
    </row>
    <row r="38" spans="1:6" s="19" customFormat="1" ht="15" customHeight="1">
      <c r="A38" s="17" t="s">
        <v>231</v>
      </c>
      <c r="B38" s="47">
        <v>4791616</v>
      </c>
      <c r="C38" s="54">
        <f t="shared" si="0"/>
        <v>0.11655428250291813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254448793</v>
      </c>
      <c r="C39" s="45">
        <f t="shared" si="0"/>
        <v>6.1893725419250085</v>
      </c>
      <c r="D39" s="18"/>
      <c r="E39" s="53"/>
      <c r="F39" s="11"/>
    </row>
    <row r="40" spans="1:6" s="19" customFormat="1" ht="15" customHeight="1">
      <c r="A40" s="17" t="s">
        <v>233</v>
      </c>
      <c r="B40" s="47">
        <v>22692040</v>
      </c>
      <c r="C40" s="54">
        <f t="shared" si="0"/>
        <v>0.5519754589532047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231756753</v>
      </c>
      <c r="C41" s="54">
        <f t="shared" si="0"/>
        <v>5.637397082971804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4111059582.8</v>
      </c>
      <c r="C47" s="50">
        <f>IF(B$6&gt;0,(B47/B$6)*100,0)</f>
        <v>100</v>
      </c>
      <c r="D47" s="21" t="s">
        <v>237</v>
      </c>
      <c r="E47" s="51">
        <f>E6+E21</f>
        <v>4111059582.7999997</v>
      </c>
      <c r="F47" s="52">
        <f>IF(E$47&gt;0,(E47/E$47)*100,0)</f>
        <v>100</v>
      </c>
    </row>
    <row r="48" spans="1:6" s="19" customFormat="1" ht="17.25" customHeight="1">
      <c r="A48" s="94" t="s">
        <v>284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Roman,標準"81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268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163891459592.40002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62417321512.84</v>
      </c>
      <c r="F6" s="44">
        <f>IF(E$47&gt;0,(E6/E$47)*100,0)</f>
        <v>38.084547949034445</v>
      </c>
    </row>
    <row r="7" spans="1:6" s="14" customFormat="1" ht="15" customHeight="1">
      <c r="A7" s="15" t="s">
        <v>180</v>
      </c>
      <c r="B7" s="42">
        <f>SUM(B8:B13)</f>
        <v>13359971670.22</v>
      </c>
      <c r="C7" s="45">
        <f t="shared" si="0"/>
        <v>8.15171925580894</v>
      </c>
      <c r="D7" s="16" t="s">
        <v>181</v>
      </c>
      <c r="E7" s="42">
        <f>SUM(E8:E10)</f>
        <v>5179017385</v>
      </c>
      <c r="F7" s="46">
        <f>IF(E$47&gt;0,(E7/E$47)*100,0)</f>
        <v>3.1600288373050534</v>
      </c>
    </row>
    <row r="8" spans="1:6" s="19" customFormat="1" ht="15" customHeight="1">
      <c r="A8" s="17" t="s">
        <v>182</v>
      </c>
      <c r="B8" s="47">
        <v>8209244513.35</v>
      </c>
      <c r="C8" s="54">
        <f t="shared" si="0"/>
        <v>5.00895198185829</v>
      </c>
      <c r="D8" s="18" t="s">
        <v>183</v>
      </c>
      <c r="E8" s="47">
        <v>1478015293</v>
      </c>
      <c r="F8" s="41">
        <f>IF(E$47&gt;0,(E8/E$47)*100,0)</f>
        <v>0.9018256940757262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3659642013</v>
      </c>
      <c r="F9" s="41">
        <f>IF(E$47&gt;0,(E9/E$47)*100,0)</f>
        <v>2.2329668807035903</v>
      </c>
    </row>
    <row r="10" spans="1:6" s="19" customFormat="1" ht="15" customHeight="1">
      <c r="A10" s="17" t="s">
        <v>186</v>
      </c>
      <c r="B10" s="47">
        <v>3496795105.48</v>
      </c>
      <c r="C10" s="54">
        <f t="shared" si="0"/>
        <v>2.1336042245133275</v>
      </c>
      <c r="D10" s="18" t="s">
        <v>187</v>
      </c>
      <c r="E10" s="47">
        <v>41360079</v>
      </c>
      <c r="F10" s="41">
        <f>IF(E$47&gt;0,(E10/E$47)*100,0)</f>
        <v>0.025236262525736852</v>
      </c>
    </row>
    <row r="11" spans="1:6" s="19" customFormat="1" ht="15" customHeight="1">
      <c r="A11" s="17" t="s">
        <v>188</v>
      </c>
      <c r="B11" s="47">
        <v>265136434.39</v>
      </c>
      <c r="C11" s="54">
        <f t="shared" si="0"/>
        <v>0.1617756258010011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33180135</v>
      </c>
      <c r="C12" s="54">
        <f t="shared" si="0"/>
        <v>0.020245188542782754</v>
      </c>
      <c r="D12" s="16" t="s">
        <v>190</v>
      </c>
      <c r="E12" s="42">
        <f>SUM(E13)</f>
        <v>51292744576</v>
      </c>
      <c r="F12" s="46">
        <f>IF(E$47&gt;0,(E12/E$47)*100,0)</f>
        <v>31.296776966637346</v>
      </c>
    </row>
    <row r="13" spans="1:6" s="19" customFormat="1" ht="15" customHeight="1">
      <c r="A13" s="17" t="s">
        <v>191</v>
      </c>
      <c r="B13" s="47">
        <v>1355615482</v>
      </c>
      <c r="C13" s="54">
        <f t="shared" si="0"/>
        <v>0.8271422350935378</v>
      </c>
      <c r="D13" s="18" t="s">
        <v>192</v>
      </c>
      <c r="E13" s="47">
        <v>51292744576</v>
      </c>
      <c r="F13" s="41">
        <f>IF(E$47&gt;0,(E13/E$47)*100,0)</f>
        <v>31.296776966637346</v>
      </c>
    </row>
    <row r="14" spans="1:6" s="19" customFormat="1" ht="15" customHeight="1">
      <c r="A14" s="15" t="s">
        <v>193</v>
      </c>
      <c r="B14" s="42">
        <f>SUM(B16:B20)</f>
        <v>75539651566.57</v>
      </c>
      <c r="C14" s="45">
        <f>IF(B$6&gt;0,(B14/B$6)*100,0)</f>
        <v>46.09126781495387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5945559551.84</v>
      </c>
      <c r="F15" s="46">
        <f>IF(E$47&gt;0,(E15/E$47)*100,0)</f>
        <v>3.6277421450920486</v>
      </c>
    </row>
    <row r="16" spans="1:6" s="19" customFormat="1" ht="15" customHeight="1">
      <c r="A16" s="17" t="s">
        <v>196</v>
      </c>
      <c r="B16" s="47">
        <v>66927309569</v>
      </c>
      <c r="C16" s="54">
        <f t="shared" si="0"/>
        <v>40.83636190406077</v>
      </c>
      <c r="D16" s="18" t="s">
        <v>197</v>
      </c>
      <c r="E16" s="47">
        <v>5945559551.84</v>
      </c>
      <c r="F16" s="41">
        <f>IF(E$47&gt;0,(E16/E$47)*100,0)</f>
        <v>3.6277421450920486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>
        <v>1792751802</v>
      </c>
      <c r="C18" s="54">
        <f t="shared" si="0"/>
        <v>1.0938652974710181</v>
      </c>
      <c r="D18" s="18"/>
      <c r="E18" s="53"/>
      <c r="F18" s="11"/>
    </row>
    <row r="19" spans="1:6" s="19" customFormat="1" ht="15" customHeight="1">
      <c r="A19" s="17" t="s">
        <v>200</v>
      </c>
      <c r="B19" s="47">
        <v>5922617283.88</v>
      </c>
      <c r="C19" s="54">
        <f t="shared" si="0"/>
        <v>3.61374369269126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896972911.69</v>
      </c>
      <c r="C20" s="54">
        <f t="shared" si="0"/>
        <v>0.5472969207308191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70507997602</v>
      </c>
      <c r="C21" s="45">
        <f t="shared" si="0"/>
        <v>43.02115423058298</v>
      </c>
      <c r="D21" s="16" t="s">
        <v>203</v>
      </c>
      <c r="E21" s="42">
        <f>SUM(E22,E25,E29,E33)</f>
        <v>101474138079.56001</v>
      </c>
      <c r="F21" s="46">
        <f>IF(E$47&gt;0,(E21/E$47)*100,0)</f>
        <v>61.91545205096555</v>
      </c>
    </row>
    <row r="22" spans="1:6" s="19" customFormat="1" ht="15" customHeight="1">
      <c r="A22" s="17" t="s">
        <v>204</v>
      </c>
      <c r="B22" s="47">
        <v>44246072146</v>
      </c>
      <c r="C22" s="54">
        <f t="shared" si="0"/>
        <v>26.99717987504687</v>
      </c>
      <c r="D22" s="16" t="s">
        <v>205</v>
      </c>
      <c r="E22" s="42">
        <f>SUM(E23)</f>
        <v>31115328077.03</v>
      </c>
      <c r="F22" s="46">
        <f>IF(E$47&gt;0,(E22/E$47)*100,0)</f>
        <v>18.98532611425524</v>
      </c>
    </row>
    <row r="23" spans="1:6" s="19" customFormat="1" ht="15" customHeight="1">
      <c r="A23" s="17" t="s">
        <v>206</v>
      </c>
      <c r="B23" s="47">
        <v>5414619056</v>
      </c>
      <c r="C23" s="54">
        <f t="shared" si="0"/>
        <v>3.3037835342160116</v>
      </c>
      <c r="D23" s="18" t="s">
        <v>207</v>
      </c>
      <c r="E23" s="47">
        <v>31115328077.03</v>
      </c>
      <c r="F23" s="41">
        <f>IF(E$47&gt;0,(E23/E$47)*100,0)</f>
        <v>18.98532611425524</v>
      </c>
    </row>
    <row r="24" spans="1:6" s="19" customFormat="1" ht="15" customHeight="1">
      <c r="A24" s="17" t="s">
        <v>208</v>
      </c>
      <c r="B24" s="47">
        <v>7597816749</v>
      </c>
      <c r="C24" s="54">
        <f t="shared" si="0"/>
        <v>4.63588326560509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8945045491</v>
      </c>
      <c r="C25" s="54">
        <f t="shared" si="0"/>
        <v>5.457908248084697</v>
      </c>
      <c r="D25" s="16" t="s">
        <v>210</v>
      </c>
      <c r="E25" s="42">
        <f>SUM(E26:E27)</f>
        <v>69983724589.79001</v>
      </c>
      <c r="F25" s="46">
        <f>IF(E$47&gt;0,(E25/E$47)*100,0)</f>
        <v>42.70126385099037</v>
      </c>
    </row>
    <row r="26" spans="1:6" s="19" customFormat="1" ht="15" customHeight="1">
      <c r="A26" s="17" t="s">
        <v>211</v>
      </c>
      <c r="B26" s="47">
        <v>274767296</v>
      </c>
      <c r="C26" s="54">
        <f t="shared" si="0"/>
        <v>0.16765199155791857</v>
      </c>
      <c r="D26" s="18" t="s">
        <v>212</v>
      </c>
      <c r="E26" s="47">
        <v>59100707589.79</v>
      </c>
      <c r="F26" s="41">
        <f>IF(E$47&gt;0,(E26/E$47)*100,0)</f>
        <v>36.0608830605171</v>
      </c>
    </row>
    <row r="27" spans="1:6" s="19" customFormat="1" ht="15" customHeight="1">
      <c r="A27" s="17" t="s">
        <v>213</v>
      </c>
      <c r="B27" s="47">
        <v>150415009</v>
      </c>
      <c r="C27" s="54">
        <f t="shared" si="0"/>
        <v>0.09177720997426217</v>
      </c>
      <c r="D27" s="18" t="s">
        <v>214</v>
      </c>
      <c r="E27" s="47">
        <v>10883017000</v>
      </c>
      <c r="F27" s="41">
        <f>IF(E$47&gt;0,(E27/E$47)*100,0)</f>
        <v>6.640380790473274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>
        <v>35752310</v>
      </c>
      <c r="C29" s="54">
        <f t="shared" si="0"/>
        <v>0.02181462663699281</v>
      </c>
      <c r="D29" s="16" t="s">
        <v>217</v>
      </c>
      <c r="E29" s="42">
        <f>SUM(E30:E31)</f>
        <v>375085412.74</v>
      </c>
      <c r="F29" s="46">
        <f>IF(E$47&gt;0,(E29/E$47)*100,0)</f>
        <v>0.2288620857199282</v>
      </c>
    </row>
    <row r="30" spans="1:6" s="19" customFormat="1" ht="15" customHeight="1">
      <c r="A30" s="17" t="s">
        <v>218</v>
      </c>
      <c r="B30" s="47">
        <v>3843509545</v>
      </c>
      <c r="C30" s="54">
        <f t="shared" si="0"/>
        <v>2.345155479461134</v>
      </c>
      <c r="D30" s="18" t="s">
        <v>219</v>
      </c>
      <c r="E30" s="47">
        <v>425431782.39</v>
      </c>
      <c r="F30" s="41">
        <f>IF(E$47&gt;0,(E30/E$47)*100,0)</f>
        <v>0.25958142263669737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>
        <v>-50346369.65</v>
      </c>
      <c r="F31" s="41">
        <f>IF(E$47&gt;0,(E31/E$47)*100,0)</f>
        <v>-0.030719336916769188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46944631</v>
      </c>
      <c r="C35" s="45">
        <f t="shared" si="0"/>
        <v>0.028643732331600343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46944631</v>
      </c>
      <c r="C36" s="54">
        <f t="shared" si="0"/>
        <v>0.028643732331600343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39796</v>
      </c>
      <c r="C37" s="45">
        <f t="shared" si="0"/>
        <v>2.4281924207016717E-05</v>
      </c>
      <c r="D37" s="18"/>
      <c r="E37" s="53"/>
      <c r="F37" s="11"/>
    </row>
    <row r="38" spans="1:6" s="19" customFormat="1" ht="15" customHeight="1">
      <c r="A38" s="17" t="s">
        <v>231</v>
      </c>
      <c r="B38" s="47">
        <v>39796</v>
      </c>
      <c r="C38" s="54">
        <f t="shared" si="0"/>
        <v>2.4281924207016717E-05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4436854326.610001</v>
      </c>
      <c r="C39" s="45">
        <f t="shared" si="0"/>
        <v>2.707190684398387</v>
      </c>
      <c r="D39" s="18"/>
      <c r="E39" s="53"/>
      <c r="F39" s="11"/>
    </row>
    <row r="40" spans="1:6" s="19" customFormat="1" ht="15" customHeight="1">
      <c r="A40" s="17" t="s">
        <v>233</v>
      </c>
      <c r="B40" s="47">
        <v>282304623</v>
      </c>
      <c r="C40" s="54">
        <f t="shared" si="0"/>
        <v>0.17225096640306634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4153115718.55</v>
      </c>
      <c r="C41" s="54">
        <f t="shared" si="0"/>
        <v>2.534064757784724</v>
      </c>
      <c r="D41" s="18"/>
      <c r="E41" s="53"/>
      <c r="F41" s="11"/>
    </row>
    <row r="42" spans="1:6" s="19" customFormat="1" ht="15" customHeight="1">
      <c r="A42" s="17" t="s">
        <v>235</v>
      </c>
      <c r="B42" s="47">
        <v>1433985.06</v>
      </c>
      <c r="C42" s="54">
        <f t="shared" si="0"/>
        <v>0.0008749602105969022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163891459592.40002</v>
      </c>
      <c r="C47" s="50">
        <f>IF(B$6&gt;0,(B47/B$6)*100,0)</f>
        <v>100</v>
      </c>
      <c r="D47" s="21" t="s">
        <v>237</v>
      </c>
      <c r="E47" s="51">
        <f>E6+E21</f>
        <v>163891459592.40002</v>
      </c>
      <c r="F47" s="52">
        <f>IF(E$47&gt;0,(E47/E$47)*100,0)</f>
        <v>100</v>
      </c>
    </row>
    <row r="48" spans="1:6" s="19" customFormat="1" ht="17.25" customHeight="1">
      <c r="A48" s="94" t="s">
        <v>285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Roman,標準"83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256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32422072723.889996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1921389716.76</v>
      </c>
      <c r="F6" s="44">
        <f>IF(E$47&gt;0,(E6/E$47)*100,0)</f>
        <v>5.926177925522437</v>
      </c>
    </row>
    <row r="7" spans="1:6" s="14" customFormat="1" ht="15" customHeight="1">
      <c r="A7" s="15" t="s">
        <v>180</v>
      </c>
      <c r="B7" s="42">
        <f>SUM(B8:B13)</f>
        <v>10450696527.449999</v>
      </c>
      <c r="C7" s="45">
        <f t="shared" si="0"/>
        <v>32.233277053102995</v>
      </c>
      <c r="D7" s="16" t="s">
        <v>181</v>
      </c>
      <c r="E7" s="42">
        <f>SUM(E8:E10)</f>
        <v>729225729.76</v>
      </c>
      <c r="F7" s="46">
        <f>IF(E$47&gt;0,(E7/E$47)*100,0)</f>
        <v>2.2491644379746107</v>
      </c>
    </row>
    <row r="8" spans="1:6" s="19" customFormat="1" ht="15" customHeight="1">
      <c r="A8" s="17" t="s">
        <v>182</v>
      </c>
      <c r="B8" s="47">
        <v>9823747687.49</v>
      </c>
      <c r="C8" s="54">
        <f t="shared" si="0"/>
        <v>30.29956712252833</v>
      </c>
      <c r="D8" s="18" t="s">
        <v>183</v>
      </c>
      <c r="E8" s="47">
        <v>74953216</v>
      </c>
      <c r="F8" s="41">
        <f>IF(E$47&gt;0,(E8/E$47)*100,0)</f>
        <v>0.2311795937240348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242074226.76</v>
      </c>
      <c r="F9" s="41">
        <f>IF(E$47&gt;0,(E9/E$47)*100,0)</f>
        <v>0.7466340255958687</v>
      </c>
    </row>
    <row r="10" spans="1:6" s="19" customFormat="1" ht="15" customHeight="1">
      <c r="A10" s="17" t="s">
        <v>186</v>
      </c>
      <c r="B10" s="47">
        <v>168170119</v>
      </c>
      <c r="C10" s="54">
        <f t="shared" si="0"/>
        <v>0.5186902158666893</v>
      </c>
      <c r="D10" s="18" t="s">
        <v>187</v>
      </c>
      <c r="E10" s="47">
        <v>412198287</v>
      </c>
      <c r="F10" s="41">
        <f>IF(E$47&gt;0,(E10/E$47)*100,0)</f>
        <v>1.2713508186547073</v>
      </c>
    </row>
    <row r="11" spans="1:6" s="19" customFormat="1" ht="15" customHeight="1">
      <c r="A11" s="17" t="s">
        <v>188</v>
      </c>
      <c r="B11" s="47">
        <v>13096786</v>
      </c>
      <c r="C11" s="54">
        <f t="shared" si="0"/>
        <v>0.04039465987117387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288920925.96</v>
      </c>
      <c r="C12" s="54">
        <f t="shared" si="0"/>
        <v>0.8911241684653629</v>
      </c>
      <c r="D12" s="16" t="s">
        <v>190</v>
      </c>
      <c r="E12" s="42">
        <f>SUM(E13)</f>
        <v>820980183</v>
      </c>
      <c r="F12" s="46">
        <f>IF(E$47&gt;0,(E12/E$47)*100,0)</f>
        <v>2.5321643992090177</v>
      </c>
    </row>
    <row r="13" spans="1:6" s="19" customFormat="1" ht="15" customHeight="1">
      <c r="A13" s="17" t="s">
        <v>191</v>
      </c>
      <c r="B13" s="47">
        <v>156761009</v>
      </c>
      <c r="C13" s="54">
        <f t="shared" si="0"/>
        <v>0.4835008863714369</v>
      </c>
      <c r="D13" s="18" t="s">
        <v>192</v>
      </c>
      <c r="E13" s="47">
        <v>820980183</v>
      </c>
      <c r="F13" s="41">
        <f>IF(E$47&gt;0,(E13/E$47)*100,0)</f>
        <v>2.5321643992090177</v>
      </c>
    </row>
    <row r="14" spans="1:6" s="19" customFormat="1" ht="15" customHeight="1">
      <c r="A14" s="15" t="s">
        <v>193</v>
      </c>
      <c r="B14" s="42">
        <f>SUM(B16:B20)</f>
        <v>9898986</v>
      </c>
      <c r="C14" s="45">
        <f>IF(B$6&gt;0,(B14/B$6)*100,0)</f>
        <v>0.03053162604470379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371183804</v>
      </c>
      <c r="F15" s="46">
        <f>IF(E$47&gt;0,(E15/E$47)*100,0)</f>
        <v>1.1448490883388083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371183804</v>
      </c>
      <c r="F16" s="41">
        <f>IF(E$47&gt;0,(E16/E$47)*100,0)</f>
        <v>1.1448490883388083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9898986</v>
      </c>
      <c r="C20" s="54">
        <f t="shared" si="0"/>
        <v>0.03053162604470379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21848480954</v>
      </c>
      <c r="C21" s="45">
        <f t="shared" si="0"/>
        <v>67.38767487219005</v>
      </c>
      <c r="D21" s="16" t="s">
        <v>203</v>
      </c>
      <c r="E21" s="42">
        <f>SUM(E22,E25,E29,E33)</f>
        <v>30500683007.129997</v>
      </c>
      <c r="F21" s="46">
        <f>IF(E$47&gt;0,(E21/E$47)*100,0)</f>
        <v>94.07382207447756</v>
      </c>
    </row>
    <row r="22" spans="1:6" s="19" customFormat="1" ht="15" customHeight="1">
      <c r="A22" s="17" t="s">
        <v>204</v>
      </c>
      <c r="B22" s="47">
        <v>5175169961</v>
      </c>
      <c r="C22" s="54">
        <f t="shared" si="0"/>
        <v>15.96187265716269</v>
      </c>
      <c r="D22" s="16" t="s">
        <v>205</v>
      </c>
      <c r="E22" s="42">
        <f>SUM(E23)</f>
        <v>9986470779</v>
      </c>
      <c r="F22" s="46">
        <f>IF(E$47&gt;0,(E22/E$47)*100,0)</f>
        <v>30.80145697052099</v>
      </c>
    </row>
    <row r="23" spans="1:6" s="19" customFormat="1" ht="15" customHeight="1">
      <c r="A23" s="17" t="s">
        <v>206</v>
      </c>
      <c r="B23" s="47">
        <v>2551432459</v>
      </c>
      <c r="C23" s="54">
        <f t="shared" si="0"/>
        <v>7.869430436259535</v>
      </c>
      <c r="D23" s="18" t="s">
        <v>207</v>
      </c>
      <c r="E23" s="47">
        <v>9986470779</v>
      </c>
      <c r="F23" s="41">
        <f>IF(E$47&gt;0,(E23/E$47)*100,0)</f>
        <v>30.80145697052099</v>
      </c>
    </row>
    <row r="24" spans="1:6" s="19" customFormat="1" ht="15" customHeight="1">
      <c r="A24" s="17" t="s">
        <v>208</v>
      </c>
      <c r="B24" s="47">
        <v>12388504461</v>
      </c>
      <c r="C24" s="54">
        <f t="shared" si="0"/>
        <v>38.21009398906076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909343679</v>
      </c>
      <c r="C25" s="54">
        <f t="shared" si="0"/>
        <v>2.8047055681605326</v>
      </c>
      <c r="D25" s="16" t="s">
        <v>210</v>
      </c>
      <c r="E25" s="42">
        <f>SUM(E26:E27)</f>
        <v>17023763390.369999</v>
      </c>
      <c r="F25" s="46">
        <f>IF(E$47&gt;0,(E25/E$47)*100,0)</f>
        <v>52.506709041541775</v>
      </c>
    </row>
    <row r="26" spans="1:6" s="19" customFormat="1" ht="15" customHeight="1">
      <c r="A26" s="17" t="s">
        <v>211</v>
      </c>
      <c r="B26" s="47">
        <v>274769175</v>
      </c>
      <c r="C26" s="54">
        <f t="shared" si="0"/>
        <v>0.8474756606092556</v>
      </c>
      <c r="D26" s="18" t="s">
        <v>212</v>
      </c>
      <c r="E26" s="47">
        <v>4970563549.8</v>
      </c>
      <c r="F26" s="41">
        <f>IF(E$47&gt;0,(E26/E$47)*100,0)</f>
        <v>15.330801309743139</v>
      </c>
    </row>
    <row r="27" spans="1:6" s="19" customFormat="1" ht="15" customHeight="1">
      <c r="A27" s="17" t="s">
        <v>213</v>
      </c>
      <c r="B27" s="47">
        <v>22337731</v>
      </c>
      <c r="C27" s="54">
        <f t="shared" si="0"/>
        <v>0.06889667785965019</v>
      </c>
      <c r="D27" s="18" t="s">
        <v>214</v>
      </c>
      <c r="E27" s="47">
        <v>12053199840.57</v>
      </c>
      <c r="F27" s="41">
        <f>IF(E$47&gt;0,(E27/E$47)*100,0)</f>
        <v>37.17590773179864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3490448837.76</v>
      </c>
      <c r="F29" s="46">
        <f>IF(E$47&gt;0,(E29/E$47)*100,0)</f>
        <v>10.765656062414806</v>
      </c>
    </row>
    <row r="30" spans="1:6" s="19" customFormat="1" ht="15" customHeight="1">
      <c r="A30" s="17" t="s">
        <v>218</v>
      </c>
      <c r="B30" s="47">
        <v>526923488</v>
      </c>
      <c r="C30" s="54">
        <f t="shared" si="0"/>
        <v>1.6251998830776166</v>
      </c>
      <c r="D30" s="18" t="s">
        <v>219</v>
      </c>
      <c r="E30" s="47">
        <v>3490448837.76</v>
      </c>
      <c r="F30" s="41">
        <f>IF(E$47&gt;0,(E30/E$47)*100,0)</f>
        <v>10.765656062414806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13391523</v>
      </c>
      <c r="C35" s="45">
        <f t="shared" si="0"/>
        <v>0.041303722664629464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13391523</v>
      </c>
      <c r="C36" s="54">
        <f t="shared" si="0"/>
        <v>0.041303722664629464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99604733.44</v>
      </c>
      <c r="C39" s="45">
        <f t="shared" si="0"/>
        <v>0.30721272599764077</v>
      </c>
      <c r="D39" s="18"/>
      <c r="E39" s="53"/>
      <c r="F39" s="11"/>
    </row>
    <row r="40" spans="1:6" s="19" customFormat="1" ht="15" customHeight="1">
      <c r="A40" s="17" t="s">
        <v>233</v>
      </c>
      <c r="B40" s="47">
        <v>19715135.44</v>
      </c>
      <c r="C40" s="54">
        <f t="shared" si="0"/>
        <v>0.06080775775162897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79889598</v>
      </c>
      <c r="C41" s="54">
        <f t="shared" si="0"/>
        <v>0.24640496824601182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32422072723.889996</v>
      </c>
      <c r="C47" s="50">
        <f>IF(B$6&gt;0,(B47/B$6)*100,0)</f>
        <v>100</v>
      </c>
      <c r="D47" s="21" t="s">
        <v>237</v>
      </c>
      <c r="E47" s="51">
        <f>E6+E21</f>
        <v>32422072723.889996</v>
      </c>
      <c r="F47" s="52">
        <f>IF(E$47&gt;0,(E47/E$47)*100,0)</f>
        <v>100</v>
      </c>
    </row>
    <row r="48" spans="1:6" s="19" customFormat="1" ht="17.25" customHeight="1">
      <c r="A48" s="94" t="s">
        <v>286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3:E3"/>
    <mergeCell ref="A1:F1"/>
    <mergeCell ref="A2:F2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Roman,標準"85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253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891593752223.7899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266825848339.82</v>
      </c>
      <c r="F6" s="44">
        <f>IF(E$47&gt;0,(E6/E$47)*100,0)</f>
        <v>29.926841420132195</v>
      </c>
    </row>
    <row r="7" spans="1:6" s="14" customFormat="1" ht="15" customHeight="1">
      <c r="A7" s="15" t="s">
        <v>180</v>
      </c>
      <c r="B7" s="42">
        <f>SUM(B8:B13)</f>
        <v>19683217010.109997</v>
      </c>
      <c r="C7" s="45">
        <f t="shared" si="0"/>
        <v>2.2076441160580846</v>
      </c>
      <c r="D7" s="16" t="s">
        <v>181</v>
      </c>
      <c r="E7" s="42">
        <f>SUM(E8:E10)</f>
        <v>52528976640.82</v>
      </c>
      <c r="F7" s="46">
        <f>IF(E$47&gt;0,(E7/E$47)*100,0)</f>
        <v>5.89158195756796</v>
      </c>
    </row>
    <row r="8" spans="1:6" s="19" customFormat="1" ht="15" customHeight="1">
      <c r="A8" s="17" t="s">
        <v>182</v>
      </c>
      <c r="B8" s="47">
        <v>15845139043.689999</v>
      </c>
      <c r="C8" s="54">
        <f t="shared" si="0"/>
        <v>1.7771702643910936</v>
      </c>
      <c r="D8" s="18" t="s">
        <v>183</v>
      </c>
      <c r="E8" s="47">
        <v>35515000000</v>
      </c>
      <c r="F8" s="41">
        <f>IF(E$47&gt;0,(E8/E$47)*100,0)</f>
        <v>3.98331638276058</v>
      </c>
    </row>
    <row r="9" spans="1:6" s="19" customFormat="1" ht="15" customHeight="1">
      <c r="A9" s="17" t="s">
        <v>184</v>
      </c>
      <c r="B9" s="47">
        <v>0</v>
      </c>
      <c r="C9" s="54">
        <f t="shared" si="0"/>
        <v>0</v>
      </c>
      <c r="D9" s="18" t="s">
        <v>185</v>
      </c>
      <c r="E9" s="47">
        <v>16575272539.82</v>
      </c>
      <c r="F9" s="41">
        <f>IF(E$47&gt;0,(E9/E$47)*100,0)</f>
        <v>1.8590610912737313</v>
      </c>
    </row>
    <row r="10" spans="1:6" s="19" customFormat="1" ht="15" customHeight="1">
      <c r="A10" s="17" t="s">
        <v>186</v>
      </c>
      <c r="B10" s="47">
        <v>2403970803</v>
      </c>
      <c r="C10" s="54">
        <f t="shared" si="0"/>
        <v>0.26962625040878524</v>
      </c>
      <c r="D10" s="18" t="s">
        <v>187</v>
      </c>
      <c r="E10" s="47">
        <v>438704101</v>
      </c>
      <c r="F10" s="41">
        <f>IF(E$47&gt;0,(E10/E$47)*100,0)</f>
        <v>0.04920448353364922</v>
      </c>
    </row>
    <row r="11" spans="1:6" s="19" customFormat="1" ht="15" customHeight="1">
      <c r="A11" s="17" t="s">
        <v>188</v>
      </c>
      <c r="B11" s="47">
        <v>388176245.42</v>
      </c>
      <c r="C11" s="54">
        <f t="shared" si="0"/>
        <v>0.0435373447213847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764461575</v>
      </c>
      <c r="C12" s="54">
        <f t="shared" si="0"/>
        <v>0.08574101972936664</v>
      </c>
      <c r="D12" s="16" t="s">
        <v>190</v>
      </c>
      <c r="E12" s="42">
        <f>SUM(E13)</f>
        <v>207310640987</v>
      </c>
      <c r="F12" s="46">
        <f>IF(E$47&gt;0,(E12/E$47)*100,0)</f>
        <v>23.25169287805474</v>
      </c>
    </row>
    <row r="13" spans="1:6" s="19" customFormat="1" ht="15" customHeight="1">
      <c r="A13" s="17" t="s">
        <v>191</v>
      </c>
      <c r="B13" s="47">
        <v>281469343</v>
      </c>
      <c r="C13" s="54">
        <f t="shared" si="0"/>
        <v>0.0315692368074548</v>
      </c>
      <c r="D13" s="18" t="s">
        <v>192</v>
      </c>
      <c r="E13" s="47">
        <v>207310640987</v>
      </c>
      <c r="F13" s="41">
        <f>IF(E$47&gt;0,(E13/E$47)*100,0)</f>
        <v>23.25169287805474</v>
      </c>
    </row>
    <row r="14" spans="1:6" s="19" customFormat="1" ht="15" customHeight="1">
      <c r="A14" s="15" t="s">
        <v>193</v>
      </c>
      <c r="B14" s="42">
        <f>SUM(B16:B20)</f>
        <v>26871293841</v>
      </c>
      <c r="C14" s="45">
        <f>IF(B$6&gt;0,(B14/B$6)*100,0)</f>
        <v>3.0138494997276863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6986230712</v>
      </c>
      <c r="F15" s="46">
        <f>IF(E$47&gt;0,(E15/E$47)*100,0)</f>
        <v>0.7835665845094949</v>
      </c>
    </row>
    <row r="16" spans="1:6" s="19" customFormat="1" ht="15" customHeight="1">
      <c r="A16" s="17" t="s">
        <v>196</v>
      </c>
      <c r="B16" s="47">
        <v>25206584549</v>
      </c>
      <c r="C16" s="54">
        <f t="shared" si="0"/>
        <v>2.827137862522073</v>
      </c>
      <c r="D16" s="18" t="s">
        <v>197</v>
      </c>
      <c r="E16" s="47">
        <v>6986230712</v>
      </c>
      <c r="F16" s="41">
        <f>IF(E$47&gt;0,(E16/E$47)*100,0)</f>
        <v>0.7835665845094949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>
        <v>182060466</v>
      </c>
      <c r="C19" s="54">
        <f t="shared" si="0"/>
        <v>0.020419665968487277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1482648826</v>
      </c>
      <c r="C20" s="54">
        <f t="shared" si="0"/>
        <v>0.16629197123712633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830233692027.94</v>
      </c>
      <c r="C21" s="45">
        <f t="shared" si="0"/>
        <v>93.1179351534477</v>
      </c>
      <c r="D21" s="16" t="s">
        <v>203</v>
      </c>
      <c r="E21" s="42">
        <f>SUM(E22,E25,E29,E33)</f>
        <v>624767903883.97</v>
      </c>
      <c r="F21" s="46">
        <f>IF(E$47&gt;0,(E21/E$47)*100,0)</f>
        <v>70.0731585798678</v>
      </c>
    </row>
    <row r="22" spans="1:6" s="19" customFormat="1" ht="15" customHeight="1">
      <c r="A22" s="17" t="s">
        <v>204</v>
      </c>
      <c r="B22" s="47">
        <v>239757234239</v>
      </c>
      <c r="C22" s="54">
        <f t="shared" si="0"/>
        <v>26.890860735733487</v>
      </c>
      <c r="D22" s="16" t="s">
        <v>205</v>
      </c>
      <c r="E22" s="42">
        <f>SUM(E23)</f>
        <v>489134373803.49</v>
      </c>
      <c r="F22" s="46">
        <f>IF(E$47&gt;0,(E22/E$47)*100,0)</f>
        <v>54.86067758813963</v>
      </c>
    </row>
    <row r="23" spans="1:6" s="19" customFormat="1" ht="15" customHeight="1">
      <c r="A23" s="17" t="s">
        <v>206</v>
      </c>
      <c r="B23" s="47">
        <v>111978598939</v>
      </c>
      <c r="C23" s="54">
        <f t="shared" si="0"/>
        <v>12.55937456489639</v>
      </c>
      <c r="D23" s="18" t="s">
        <v>207</v>
      </c>
      <c r="E23" s="47">
        <v>489134373803.49</v>
      </c>
      <c r="F23" s="41">
        <f>IF(E$47&gt;0,(E23/E$47)*100,0)</f>
        <v>54.86067758813963</v>
      </c>
    </row>
    <row r="24" spans="1:6" s="19" customFormat="1" ht="15" customHeight="1">
      <c r="A24" s="17" t="s">
        <v>208</v>
      </c>
      <c r="B24" s="47">
        <v>27016547786</v>
      </c>
      <c r="C24" s="54">
        <f t="shared" si="0"/>
        <v>3.0301409939914934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7688280948</v>
      </c>
      <c r="C25" s="54">
        <f t="shared" si="0"/>
        <v>0.8623076293237911</v>
      </c>
      <c r="D25" s="16" t="s">
        <v>210</v>
      </c>
      <c r="E25" s="42">
        <f>SUM(E26:E27)</f>
        <v>120865086342.12</v>
      </c>
      <c r="F25" s="46">
        <f>IF(E$47&gt;0,(E25/E$47)*100,0)</f>
        <v>13.55607147769502</v>
      </c>
    </row>
    <row r="26" spans="1:6" s="19" customFormat="1" ht="15" customHeight="1">
      <c r="A26" s="17" t="s">
        <v>211</v>
      </c>
      <c r="B26" s="47">
        <v>39717619330.94</v>
      </c>
      <c r="C26" s="54">
        <f t="shared" si="0"/>
        <v>4.4546767215312295</v>
      </c>
      <c r="D26" s="18" t="s">
        <v>212</v>
      </c>
      <c r="E26" s="47">
        <v>113341066898.81999</v>
      </c>
      <c r="F26" s="41">
        <f>IF(E$47&gt;0,(E26/E$47)*100,0)</f>
        <v>12.712187205902648</v>
      </c>
    </row>
    <row r="27" spans="1:6" s="19" customFormat="1" ht="15" customHeight="1">
      <c r="A27" s="17" t="s">
        <v>213</v>
      </c>
      <c r="B27" s="47">
        <v>1882562471</v>
      </c>
      <c r="C27" s="54">
        <f t="shared" si="0"/>
        <v>0.21114576748710515</v>
      </c>
      <c r="D27" s="18" t="s">
        <v>214</v>
      </c>
      <c r="E27" s="47">
        <v>7524019443.3</v>
      </c>
      <c r="F27" s="41">
        <f>IF(E$47&gt;0,(E27/E$47)*100,0)</f>
        <v>0.8438842717923701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14768443738.359999</v>
      </c>
      <c r="F29" s="46">
        <f>IF(E$47&gt;0,(E29/E$47)*100,0)</f>
        <v>1.656409514033149</v>
      </c>
    </row>
    <row r="30" spans="1:6" s="19" customFormat="1" ht="15" customHeight="1">
      <c r="A30" s="17" t="s">
        <v>218</v>
      </c>
      <c r="B30" s="47">
        <v>402192848314</v>
      </c>
      <c r="C30" s="54">
        <f t="shared" si="0"/>
        <v>45.109428740484226</v>
      </c>
      <c r="D30" s="18" t="s">
        <v>219</v>
      </c>
      <c r="E30" s="47">
        <v>14768443738.359999</v>
      </c>
      <c r="F30" s="41">
        <f>IF(E$47&gt;0,(E30/E$47)*100,0)</f>
        <v>1.656409514033149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149916169</v>
      </c>
      <c r="C35" s="45">
        <f t="shared" si="0"/>
        <v>0.016814403266743737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149916169</v>
      </c>
      <c r="C36" s="54">
        <f t="shared" si="0"/>
        <v>0.016814403266743737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588933</v>
      </c>
      <c r="C37" s="45">
        <f t="shared" si="0"/>
        <v>6.605396219198471E-05</v>
      </c>
      <c r="D37" s="18"/>
      <c r="E37" s="53"/>
      <c r="F37" s="11"/>
    </row>
    <row r="38" spans="1:6" s="19" customFormat="1" ht="15" customHeight="1">
      <c r="A38" s="17" t="s">
        <v>231</v>
      </c>
      <c r="B38" s="47">
        <v>588933</v>
      </c>
      <c r="C38" s="54">
        <f t="shared" si="0"/>
        <v>6.605396219198471E-05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14655044242.74</v>
      </c>
      <c r="C39" s="45">
        <f t="shared" si="0"/>
        <v>1.6436907735375859</v>
      </c>
      <c r="D39" s="18"/>
      <c r="E39" s="53"/>
      <c r="F39" s="11"/>
    </row>
    <row r="40" spans="1:6" s="19" customFormat="1" ht="15" customHeight="1">
      <c r="A40" s="17" t="s">
        <v>233</v>
      </c>
      <c r="B40" s="47">
        <v>74110462.74</v>
      </c>
      <c r="C40" s="54">
        <f t="shared" si="0"/>
        <v>0.008312133475044616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14580933780</v>
      </c>
      <c r="C41" s="54">
        <f t="shared" si="0"/>
        <v>1.6353786400625414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891593752223.7899</v>
      </c>
      <c r="C47" s="50">
        <f>IF(B$6&gt;0,(B47/B$6)*100,0)</f>
        <v>100</v>
      </c>
      <c r="D47" s="21" t="s">
        <v>237</v>
      </c>
      <c r="E47" s="51">
        <f>E6+E21</f>
        <v>891593752223.79</v>
      </c>
      <c r="F47" s="52">
        <f>IF(E$47&gt;0,(E47/E$47)*100,0)</f>
        <v>100</v>
      </c>
    </row>
    <row r="48" spans="1:6" s="19" customFormat="1" ht="17.25" customHeight="1">
      <c r="A48" s="94" t="s">
        <v>287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Roman,標準"87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267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28671057265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7364877056</v>
      </c>
      <c r="F6" s="44">
        <f>IF(E$47&gt;0,(E6/E$47)*100,0)</f>
        <v>25.687497283159573</v>
      </c>
    </row>
    <row r="7" spans="1:6" s="14" customFormat="1" ht="15" customHeight="1">
      <c r="A7" s="15" t="s">
        <v>180</v>
      </c>
      <c r="B7" s="42">
        <f>SUM(B8:B13)</f>
        <v>4458046694</v>
      </c>
      <c r="C7" s="45">
        <f t="shared" si="0"/>
        <v>15.548944194123354</v>
      </c>
      <c r="D7" s="16" t="s">
        <v>181</v>
      </c>
      <c r="E7" s="42">
        <f>SUM(E8:E10)</f>
        <v>726423672</v>
      </c>
      <c r="F7" s="46">
        <f>IF(E$47&gt;0,(E7/E$47)*100,0)</f>
        <v>2.5336480105558468</v>
      </c>
    </row>
    <row r="8" spans="1:6" s="19" customFormat="1" ht="15" customHeight="1">
      <c r="A8" s="17" t="s">
        <v>182</v>
      </c>
      <c r="B8" s="47">
        <v>3238012605</v>
      </c>
      <c r="C8" s="54">
        <f t="shared" si="0"/>
        <v>11.29366306610807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>
        <v>0</v>
      </c>
      <c r="C9" s="54">
        <f t="shared" si="0"/>
        <v>0</v>
      </c>
      <c r="D9" s="18" t="s">
        <v>185</v>
      </c>
      <c r="E9" s="47">
        <v>348297393</v>
      </c>
      <c r="F9" s="41">
        <f>IF(E$47&gt;0,(E9/E$47)*100,0)</f>
        <v>1.214804845809372</v>
      </c>
    </row>
    <row r="10" spans="1:6" s="19" customFormat="1" ht="15" customHeight="1">
      <c r="A10" s="17" t="s">
        <v>186</v>
      </c>
      <c r="B10" s="47">
        <v>905690814</v>
      </c>
      <c r="C10" s="54">
        <f t="shared" si="0"/>
        <v>3.1589027416356075</v>
      </c>
      <c r="D10" s="18" t="s">
        <v>187</v>
      </c>
      <c r="E10" s="47">
        <v>378126279</v>
      </c>
      <c r="F10" s="41">
        <f>IF(E$47&gt;0,(E10/E$47)*100,0)</f>
        <v>1.3188431647464745</v>
      </c>
    </row>
    <row r="11" spans="1:6" s="19" customFormat="1" ht="15" customHeight="1">
      <c r="A11" s="17" t="s">
        <v>188</v>
      </c>
      <c r="B11" s="47">
        <v>204992578</v>
      </c>
      <c r="C11" s="54">
        <f t="shared" si="0"/>
        <v>0.7149808816092852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88154546</v>
      </c>
      <c r="C12" s="54">
        <f t="shared" si="0"/>
        <v>0.30746876609818663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21196151</v>
      </c>
      <c r="C13" s="54">
        <f t="shared" si="0"/>
        <v>0.07392873867220467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8512507454</v>
      </c>
      <c r="C14" s="45">
        <f>IF(B$6&gt;0,(B14/B$6)*100,0)</f>
        <v>29.69024607401411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6638453384</v>
      </c>
      <c r="F15" s="46">
        <f>IF(E$47&gt;0,(E15/E$47)*100,0)</f>
        <v>23.153849272603725</v>
      </c>
    </row>
    <row r="16" spans="1:6" s="19" customFormat="1" ht="15" customHeight="1">
      <c r="A16" s="17" t="s">
        <v>196</v>
      </c>
      <c r="B16" s="47">
        <v>8327751603</v>
      </c>
      <c r="C16" s="54">
        <f t="shared" si="0"/>
        <v>29.04584761569308</v>
      </c>
      <c r="D16" s="18" t="s">
        <v>197</v>
      </c>
      <c r="E16" s="47">
        <v>6638453384</v>
      </c>
      <c r="F16" s="41">
        <f>IF(E$47&gt;0,(E16/E$47)*100,0)</f>
        <v>23.153849272603725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184755851</v>
      </c>
      <c r="C20" s="54">
        <f t="shared" si="0"/>
        <v>0.6443984583210312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3941548921</v>
      </c>
      <c r="C21" s="45">
        <f t="shared" si="0"/>
        <v>13.747483689105596</v>
      </c>
      <c r="D21" s="16" t="s">
        <v>203</v>
      </c>
      <c r="E21" s="42">
        <f>SUM(E22,E25,E29,E33)</f>
        <v>21306180209</v>
      </c>
      <c r="F21" s="46">
        <f>IF(E$47&gt;0,(E21/E$47)*100,0)</f>
        <v>74.31250271684043</v>
      </c>
    </row>
    <row r="22" spans="1:6" s="19" customFormat="1" ht="15" customHeight="1">
      <c r="A22" s="17" t="s">
        <v>204</v>
      </c>
      <c r="B22" s="47">
        <v>1589432383</v>
      </c>
      <c r="C22" s="54">
        <f t="shared" si="0"/>
        <v>5.543682495937423</v>
      </c>
      <c r="D22" s="16" t="s">
        <v>205</v>
      </c>
      <c r="E22" s="42">
        <f>SUM(E23)</f>
        <v>13662171036.37</v>
      </c>
      <c r="F22" s="46">
        <f>IF(E$47&gt;0,(E22/E$47)*100,0)</f>
        <v>47.651437859768095</v>
      </c>
    </row>
    <row r="23" spans="1:6" s="19" customFormat="1" ht="15" customHeight="1">
      <c r="A23" s="17" t="s">
        <v>206</v>
      </c>
      <c r="B23" s="47">
        <v>344133379</v>
      </c>
      <c r="C23" s="54">
        <f t="shared" si="0"/>
        <v>1.20028143998756</v>
      </c>
      <c r="D23" s="18" t="s">
        <v>207</v>
      </c>
      <c r="E23" s="47">
        <v>13662171036.37</v>
      </c>
      <c r="F23" s="41">
        <f>IF(E$47&gt;0,(E23/E$47)*100,0)</f>
        <v>47.651437859768095</v>
      </c>
    </row>
    <row r="24" spans="1:6" s="19" customFormat="1" ht="15" customHeight="1">
      <c r="A24" s="17" t="s">
        <v>208</v>
      </c>
      <c r="B24" s="47">
        <v>1806817128</v>
      </c>
      <c r="C24" s="54">
        <f t="shared" si="0"/>
        <v>6.3018852472024465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111560295</v>
      </c>
      <c r="C25" s="54">
        <f t="shared" si="0"/>
        <v>0.38910422440607545</v>
      </c>
      <c r="D25" s="16" t="s">
        <v>210</v>
      </c>
      <c r="E25" s="42">
        <f>SUM(E26:E27)</f>
        <v>6237794260.63</v>
      </c>
      <c r="F25" s="46">
        <f>IF(E$47&gt;0,(E25/E$47)*100,0)</f>
        <v>21.75641519939603</v>
      </c>
    </row>
    <row r="26" spans="1:6" s="19" customFormat="1" ht="15" customHeight="1">
      <c r="A26" s="17" t="s">
        <v>211</v>
      </c>
      <c r="B26" s="47">
        <v>16345502</v>
      </c>
      <c r="C26" s="54">
        <f t="shared" si="0"/>
        <v>0.057010461277804576</v>
      </c>
      <c r="D26" s="18" t="s">
        <v>212</v>
      </c>
      <c r="E26" s="47">
        <v>5733493132.63</v>
      </c>
      <c r="F26" s="41">
        <f>IF(E$47&gt;0,(E26/E$47)*100,0)</f>
        <v>19.99749461499323</v>
      </c>
    </row>
    <row r="27" spans="1:6" s="19" customFormat="1" ht="15" customHeight="1">
      <c r="A27" s="17" t="s">
        <v>213</v>
      </c>
      <c r="B27" s="47">
        <v>26857328</v>
      </c>
      <c r="C27" s="54">
        <f t="shared" si="0"/>
        <v>0.09367400633943801</v>
      </c>
      <c r="D27" s="18" t="s">
        <v>214</v>
      </c>
      <c r="E27" s="47">
        <v>504301128</v>
      </c>
      <c r="F27" s="41">
        <f>IF(E$47&gt;0,(E27/E$47)*100,0)</f>
        <v>1.7589205844028017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1406214912</v>
      </c>
      <c r="F29" s="46">
        <f>IF(E$47&gt;0,(E29/E$47)*100,0)</f>
        <v>4.9046496576763055</v>
      </c>
    </row>
    <row r="30" spans="1:6" s="19" customFormat="1" ht="15" customHeight="1">
      <c r="A30" s="17" t="s">
        <v>218</v>
      </c>
      <c r="B30" s="47">
        <v>46402906</v>
      </c>
      <c r="C30" s="54">
        <f t="shared" si="0"/>
        <v>0.1618458139548486</v>
      </c>
      <c r="D30" s="18" t="s">
        <v>219</v>
      </c>
      <c r="E30" s="47">
        <v>1406214912</v>
      </c>
      <c r="F30" s="41">
        <f>IF(E$47&gt;0,(E30/E$47)*100,0)</f>
        <v>4.9046496576763055</v>
      </c>
    </row>
    <row r="31" spans="1:6" s="19" customFormat="1" ht="15" customHeight="1">
      <c r="A31" s="15" t="s">
        <v>220</v>
      </c>
      <c r="B31" s="42">
        <f>SUM(B32:B34)</f>
        <v>62862713</v>
      </c>
      <c r="C31" s="45">
        <f t="shared" si="0"/>
        <v>0.21925495254316707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>
        <v>51665512</v>
      </c>
      <c r="C32" s="54">
        <f t="shared" si="0"/>
        <v>0.1802009305846922</v>
      </c>
      <c r="D32" s="18"/>
      <c r="E32" s="53"/>
      <c r="F32" s="11"/>
    </row>
    <row r="33" spans="1:6" s="19" customFormat="1" ht="15" customHeight="1">
      <c r="A33" s="17" t="s">
        <v>223</v>
      </c>
      <c r="B33" s="47">
        <v>3144445</v>
      </c>
      <c r="C33" s="54">
        <f t="shared" si="0"/>
        <v>0.010967314427705323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>
        <v>8052756</v>
      </c>
      <c r="C34" s="54">
        <f t="shared" si="0"/>
        <v>0.02808670753076953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2746543</v>
      </c>
      <c r="C35" s="45">
        <f t="shared" si="0"/>
        <v>0.009579496753866918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2746543</v>
      </c>
      <c r="C36" s="54">
        <f t="shared" si="0"/>
        <v>0.009579496753866918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772821</v>
      </c>
      <c r="C37" s="45">
        <f t="shared" si="0"/>
        <v>0.0026954743693509203</v>
      </c>
      <c r="D37" s="18"/>
      <c r="E37" s="53"/>
      <c r="F37" s="11"/>
    </row>
    <row r="38" spans="1:6" s="19" customFormat="1" ht="15" customHeight="1">
      <c r="A38" s="17" t="s">
        <v>231</v>
      </c>
      <c r="B38" s="47">
        <v>772821</v>
      </c>
      <c r="C38" s="54">
        <f t="shared" si="0"/>
        <v>0.0026954743693509203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11692572119</v>
      </c>
      <c r="C39" s="45">
        <f t="shared" si="0"/>
        <v>40.78179611909055</v>
      </c>
      <c r="D39" s="18"/>
      <c r="E39" s="53"/>
      <c r="F39" s="11"/>
    </row>
    <row r="40" spans="1:6" s="19" customFormat="1" ht="15" customHeight="1">
      <c r="A40" s="17" t="s">
        <v>233</v>
      </c>
      <c r="B40" s="47">
        <v>5414649444</v>
      </c>
      <c r="C40" s="54">
        <f t="shared" si="0"/>
        <v>18.885419515414583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6277922675</v>
      </c>
      <c r="C41" s="54">
        <f t="shared" si="0"/>
        <v>21.89637660367597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28671057265</v>
      </c>
      <c r="C47" s="50">
        <f>IF(B$6&gt;0,(B47/B$6)*100,0)</f>
        <v>100</v>
      </c>
      <c r="D47" s="21" t="s">
        <v>237</v>
      </c>
      <c r="E47" s="51">
        <f>E6+E21</f>
        <v>28671057265</v>
      </c>
      <c r="F47" s="52">
        <f>IF(E$47&gt;0,(E47/E$47)*100,0)</f>
        <v>100</v>
      </c>
    </row>
    <row r="48" spans="1:6" s="19" customFormat="1" ht="17.25" customHeight="1">
      <c r="A48" s="94" t="s">
        <v>288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Roman,標準"89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266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56533451962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18931860391</v>
      </c>
      <c r="F6" s="44">
        <f>IF(E$47&gt;0,(E6/E$47)*100,0)</f>
        <v>33.487890326819944</v>
      </c>
    </row>
    <row r="7" spans="1:6" s="14" customFormat="1" ht="15" customHeight="1">
      <c r="A7" s="15" t="s">
        <v>180</v>
      </c>
      <c r="B7" s="42">
        <f>SUM(B8:B13)</f>
        <v>24198619742</v>
      </c>
      <c r="C7" s="45">
        <f t="shared" si="0"/>
        <v>42.80407246008177</v>
      </c>
      <c r="D7" s="16" t="s">
        <v>181</v>
      </c>
      <c r="E7" s="42">
        <f>SUM(E8:E10)</f>
        <v>3894854540</v>
      </c>
      <c r="F7" s="46">
        <f>IF(E$47&gt;0,(E7/E$47)*100,0)</f>
        <v>6.889468809755325</v>
      </c>
    </row>
    <row r="8" spans="1:6" s="19" customFormat="1" ht="15" customHeight="1">
      <c r="A8" s="17" t="s">
        <v>182</v>
      </c>
      <c r="B8" s="47">
        <v>14361192172</v>
      </c>
      <c r="C8" s="54">
        <f t="shared" si="0"/>
        <v>25.4029988857803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3805047969</v>
      </c>
      <c r="F9" s="41">
        <f>IF(E$47&gt;0,(E9/E$47)*100,0)</f>
        <v>6.730613180241732</v>
      </c>
    </row>
    <row r="10" spans="1:6" s="19" customFormat="1" ht="15" customHeight="1">
      <c r="A10" s="17" t="s">
        <v>186</v>
      </c>
      <c r="B10" s="47">
        <v>7982357739</v>
      </c>
      <c r="C10" s="54">
        <f t="shared" si="0"/>
        <v>14.119706938054108</v>
      </c>
      <c r="D10" s="18" t="s">
        <v>187</v>
      </c>
      <c r="E10" s="47">
        <v>89806571</v>
      </c>
      <c r="F10" s="41">
        <f>IF(E$47&gt;0,(E10/E$47)*100,0)</f>
        <v>0.15885562951359336</v>
      </c>
    </row>
    <row r="11" spans="1:6" s="19" customFormat="1" ht="15" customHeight="1">
      <c r="A11" s="17" t="s">
        <v>188</v>
      </c>
      <c r="B11" s="47">
        <v>578549107</v>
      </c>
      <c r="C11" s="54">
        <f t="shared" si="0"/>
        <v>1.0233748107030196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1197738825</v>
      </c>
      <c r="C12" s="54">
        <f t="shared" si="0"/>
        <v>2.1186373437890937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78781899</v>
      </c>
      <c r="C13" s="54">
        <f t="shared" si="0"/>
        <v>0.13935448175525297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514051310</v>
      </c>
      <c r="C14" s="45">
        <f>IF(B$6&gt;0,(B14/B$6)*100,0)</f>
        <v>0.9092869657871396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15037005851</v>
      </c>
      <c r="F15" s="46">
        <f>IF(E$47&gt;0,(E15/E$47)*100,0)</f>
        <v>26.598421517064626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15037005851</v>
      </c>
      <c r="F16" s="41">
        <f>IF(E$47&gt;0,(E16/E$47)*100,0)</f>
        <v>26.598421517064626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514051310</v>
      </c>
      <c r="C20" s="54">
        <f t="shared" si="0"/>
        <v>0.9092869657871396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21488853678</v>
      </c>
      <c r="C21" s="45">
        <f t="shared" si="0"/>
        <v>38.01086424449037</v>
      </c>
      <c r="D21" s="16" t="s">
        <v>203</v>
      </c>
      <c r="E21" s="42">
        <f>SUM(E22,E25,E29,E33)</f>
        <v>37601591571</v>
      </c>
      <c r="F21" s="46">
        <f>IF(E$47&gt;0,(E21/E$47)*100,0)</f>
        <v>66.51210967318005</v>
      </c>
    </row>
    <row r="22" spans="1:6" s="19" customFormat="1" ht="15" customHeight="1">
      <c r="A22" s="17" t="s">
        <v>204</v>
      </c>
      <c r="B22" s="47">
        <v>1735909469</v>
      </c>
      <c r="C22" s="54">
        <f t="shared" si="0"/>
        <v>3.0705881363247083</v>
      </c>
      <c r="D22" s="16" t="s">
        <v>205</v>
      </c>
      <c r="E22" s="42">
        <f>SUM(E23)</f>
        <v>26685817933</v>
      </c>
      <c r="F22" s="46">
        <f>IF(E$47&gt;0,(E22/E$47)*100,0)</f>
        <v>47.20358833021087</v>
      </c>
    </row>
    <row r="23" spans="1:6" s="19" customFormat="1" ht="15" customHeight="1">
      <c r="A23" s="17" t="s">
        <v>206</v>
      </c>
      <c r="B23" s="47">
        <v>56709165</v>
      </c>
      <c r="C23" s="54">
        <f t="shared" si="0"/>
        <v>0.1003108125046355</v>
      </c>
      <c r="D23" s="18" t="s">
        <v>207</v>
      </c>
      <c r="E23" s="47">
        <v>26685817933</v>
      </c>
      <c r="F23" s="41">
        <f>IF(E$47&gt;0,(E23/E$47)*100,0)</f>
        <v>47.20358833021087</v>
      </c>
    </row>
    <row r="24" spans="1:6" s="19" customFormat="1" ht="15" customHeight="1">
      <c r="A24" s="17" t="s">
        <v>208</v>
      </c>
      <c r="B24" s="47">
        <v>12918225124</v>
      </c>
      <c r="C24" s="54">
        <f t="shared" si="0"/>
        <v>22.850586114365036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5083417492</v>
      </c>
      <c r="C25" s="54">
        <f t="shared" si="0"/>
        <v>8.991875280173787</v>
      </c>
      <c r="D25" s="16" t="s">
        <v>210</v>
      </c>
      <c r="E25" s="42">
        <f>SUM(E26:E27)</f>
        <v>9258815057</v>
      </c>
      <c r="F25" s="46">
        <f>IF(E$47&gt;0,(E25/E$47)*100,0)</f>
        <v>16.37758660699418</v>
      </c>
    </row>
    <row r="26" spans="1:6" s="19" customFormat="1" ht="15" customHeight="1">
      <c r="A26" s="17" t="s">
        <v>211</v>
      </c>
      <c r="B26" s="47">
        <v>127743478</v>
      </c>
      <c r="C26" s="54">
        <f t="shared" si="0"/>
        <v>0.22596086664912152</v>
      </c>
      <c r="D26" s="18" t="s">
        <v>212</v>
      </c>
      <c r="E26" s="47">
        <v>8467533006</v>
      </c>
      <c r="F26" s="41">
        <f>IF(E$47&gt;0,(E26/E$47)*100,0)</f>
        <v>14.977916104772108</v>
      </c>
    </row>
    <row r="27" spans="1:6" s="19" customFormat="1" ht="15" customHeight="1">
      <c r="A27" s="17" t="s">
        <v>213</v>
      </c>
      <c r="B27" s="47">
        <v>446711459</v>
      </c>
      <c r="C27" s="54">
        <f t="shared" si="0"/>
        <v>0.7901719132598967</v>
      </c>
      <c r="D27" s="18" t="s">
        <v>214</v>
      </c>
      <c r="E27" s="47">
        <v>791282051</v>
      </c>
      <c r="F27" s="41">
        <f>IF(E$47&gt;0,(E27/E$47)*100,0)</f>
        <v>1.3996705022220735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1656958581</v>
      </c>
      <c r="F29" s="46">
        <f>IF(E$47&gt;0,(E29/E$47)*100,0)</f>
        <v>2.9309347359750033</v>
      </c>
    </row>
    <row r="30" spans="1:6" s="19" customFormat="1" ht="15" customHeight="1">
      <c r="A30" s="17" t="s">
        <v>218</v>
      </c>
      <c r="B30" s="47">
        <v>1120137491</v>
      </c>
      <c r="C30" s="54">
        <f t="shared" si="0"/>
        <v>1.9813711212131908</v>
      </c>
      <c r="D30" s="18" t="s">
        <v>219</v>
      </c>
      <c r="E30" s="47">
        <v>1656958581</v>
      </c>
      <c r="F30" s="41">
        <f>IF(E$47&gt;0,(E30/E$47)*100,0)</f>
        <v>2.9309347359750033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165294893</v>
      </c>
      <c r="C35" s="45">
        <f t="shared" si="0"/>
        <v>0.2923842207815401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165294893</v>
      </c>
      <c r="C36" s="54">
        <f t="shared" si="0"/>
        <v>0.2923842207815401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10166632339</v>
      </c>
      <c r="C39" s="45">
        <f t="shared" si="0"/>
        <v>17.983392108859174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10166632339</v>
      </c>
      <c r="C41" s="54">
        <f t="shared" si="0"/>
        <v>17.983392108859174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56533451962</v>
      </c>
      <c r="C47" s="50">
        <f>IF(B$6&gt;0,(B47/B$6)*100,0)</f>
        <v>100</v>
      </c>
      <c r="D47" s="21" t="s">
        <v>237</v>
      </c>
      <c r="E47" s="51">
        <f>E6+E21</f>
        <v>56533451962</v>
      </c>
      <c r="F47" s="52">
        <f>IF(E$47&gt;0,(E47/E$47)*100,0)</f>
        <v>100</v>
      </c>
    </row>
    <row r="48" spans="1:6" s="19" customFormat="1" ht="17.25" customHeight="1">
      <c r="A48" s="94" t="s">
        <v>289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Roman,標準"91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265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113294570356.5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62806359858</v>
      </c>
      <c r="F6" s="44">
        <f>IF(E$47&gt;0,(E6/E$47)*100,0)</f>
        <v>55.436337028658535</v>
      </c>
    </row>
    <row r="7" spans="1:6" s="14" customFormat="1" ht="15" customHeight="1">
      <c r="A7" s="15" t="s">
        <v>180</v>
      </c>
      <c r="B7" s="42">
        <f>SUM(B8:B13)</f>
        <v>2439858250.5</v>
      </c>
      <c r="C7" s="45">
        <f t="shared" si="0"/>
        <v>2.1535526749627847</v>
      </c>
      <c r="D7" s="16" t="s">
        <v>181</v>
      </c>
      <c r="E7" s="42">
        <f>SUM(E8:E10)</f>
        <v>46506011797</v>
      </c>
      <c r="F7" s="46">
        <f>IF(E$47&gt;0,(E7/E$47)*100,0)</f>
        <v>41.04875604423159</v>
      </c>
    </row>
    <row r="8" spans="1:6" s="19" customFormat="1" ht="15" customHeight="1">
      <c r="A8" s="17" t="s">
        <v>182</v>
      </c>
      <c r="B8" s="47">
        <v>529859349.5</v>
      </c>
      <c r="C8" s="54">
        <f t="shared" si="0"/>
        <v>0.46768291528244504</v>
      </c>
      <c r="D8" s="18" t="s">
        <v>183</v>
      </c>
      <c r="E8" s="47">
        <v>46127000000</v>
      </c>
      <c r="F8" s="41">
        <f>IF(E$47&gt;0,(E8/E$47)*100,0)</f>
        <v>40.71421945010587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192849927</v>
      </c>
      <c r="F9" s="41">
        <f>IF(E$47&gt;0,(E9/E$47)*100,0)</f>
        <v>0.1702199199777765</v>
      </c>
    </row>
    <row r="10" spans="1:6" s="19" customFormat="1" ht="15" customHeight="1">
      <c r="A10" s="17" t="s">
        <v>186</v>
      </c>
      <c r="B10" s="47">
        <v>417829728</v>
      </c>
      <c r="C10" s="54">
        <f t="shared" si="0"/>
        <v>0.3687994285032637</v>
      </c>
      <c r="D10" s="18" t="s">
        <v>187</v>
      </c>
      <c r="E10" s="47">
        <v>186161870</v>
      </c>
      <c r="F10" s="41">
        <f>IF(E$47&gt;0,(E10/E$47)*100,0)</f>
        <v>0.16431667414794113</v>
      </c>
    </row>
    <row r="11" spans="1:6" s="19" customFormat="1" ht="15" customHeight="1">
      <c r="A11" s="17" t="s">
        <v>188</v>
      </c>
      <c r="B11" s="47">
        <v>5381402</v>
      </c>
      <c r="C11" s="54">
        <f t="shared" si="0"/>
        <v>0.0047499204799193225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1485701133</v>
      </c>
      <c r="C12" s="54">
        <f t="shared" si="0"/>
        <v>1.3113612844154818</v>
      </c>
      <c r="D12" s="16" t="s">
        <v>190</v>
      </c>
      <c r="E12" s="42">
        <f>SUM(E13)</f>
        <v>14711446000</v>
      </c>
      <c r="F12" s="46">
        <f>IF(E$47&gt;0,(E12/E$47)*100,0)</f>
        <v>12.985128902213066</v>
      </c>
    </row>
    <row r="13" spans="1:6" s="19" customFormat="1" ht="15" customHeight="1">
      <c r="A13" s="17" t="s">
        <v>191</v>
      </c>
      <c r="B13" s="47">
        <v>1086638</v>
      </c>
      <c r="C13" s="54">
        <f t="shared" si="0"/>
        <v>0.0009591262816750307</v>
      </c>
      <c r="D13" s="18" t="s">
        <v>192</v>
      </c>
      <c r="E13" s="47">
        <v>14711446000</v>
      </c>
      <c r="F13" s="41">
        <f>IF(E$47&gt;0,(E13/E$47)*100,0)</f>
        <v>12.985128902213066</v>
      </c>
    </row>
    <row r="14" spans="1:6" s="19" customFormat="1" ht="15" customHeight="1">
      <c r="A14" s="15" t="s">
        <v>193</v>
      </c>
      <c r="B14" s="42">
        <f>SUM(B16:B20)</f>
        <v>52326803</v>
      </c>
      <c r="C14" s="45">
        <f>IF(B$6&gt;0,(B14/B$6)*100,0)</f>
        <v>0.046186505527445056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1588902061</v>
      </c>
      <c r="F15" s="46">
        <f>IF(E$47&gt;0,(E15/E$47)*100,0)</f>
        <v>1.4024520822138768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1588902061</v>
      </c>
      <c r="F16" s="41">
        <f>IF(E$47&gt;0,(E16/E$47)*100,0)</f>
        <v>1.4024520822138768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>
        <v>39580196</v>
      </c>
      <c r="C19" s="54">
        <f t="shared" si="0"/>
        <v>0.03493565126329921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12746607</v>
      </c>
      <c r="C20" s="54">
        <f t="shared" si="0"/>
        <v>0.01125085426414585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110727181954</v>
      </c>
      <c r="C21" s="45">
        <f t="shared" si="0"/>
        <v>97.7338822201088</v>
      </c>
      <c r="D21" s="16" t="s">
        <v>203</v>
      </c>
      <c r="E21" s="42">
        <f>SUM(E22,E25,E29,E33)</f>
        <v>50488210498.5</v>
      </c>
      <c r="F21" s="46">
        <f>IF(E$47&gt;0,(E21/E$47)*100,0)</f>
        <v>44.56366297134147</v>
      </c>
    </row>
    <row r="22" spans="1:6" s="19" customFormat="1" ht="15" customHeight="1">
      <c r="A22" s="17" t="s">
        <v>204</v>
      </c>
      <c r="B22" s="47">
        <v>45210918669</v>
      </c>
      <c r="C22" s="54">
        <f t="shared" si="0"/>
        <v>39.90563583650691</v>
      </c>
      <c r="D22" s="16" t="s">
        <v>205</v>
      </c>
      <c r="E22" s="42">
        <f>SUM(E23)</f>
        <v>33680559306.7</v>
      </c>
      <c r="F22" s="46">
        <f>IF(E$47&gt;0,(E22/E$47)*100,0)</f>
        <v>29.728308427066345</v>
      </c>
    </row>
    <row r="23" spans="1:6" s="19" customFormat="1" ht="15" customHeight="1">
      <c r="A23" s="17" t="s">
        <v>206</v>
      </c>
      <c r="B23" s="47">
        <v>5928004595</v>
      </c>
      <c r="C23" s="54">
        <f t="shared" si="0"/>
        <v>5.232381901750947</v>
      </c>
      <c r="D23" s="18" t="s">
        <v>207</v>
      </c>
      <c r="E23" s="47">
        <v>33680559306.7</v>
      </c>
      <c r="F23" s="41">
        <f>IF(E$47&gt;0,(E23/E$47)*100,0)</f>
        <v>29.728308427066345</v>
      </c>
    </row>
    <row r="24" spans="1:6" s="19" customFormat="1" ht="15" customHeight="1">
      <c r="A24" s="17" t="s">
        <v>208</v>
      </c>
      <c r="B24" s="47">
        <v>9407447651</v>
      </c>
      <c r="C24" s="54">
        <f t="shared" si="0"/>
        <v>8.30352912888757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1506840512</v>
      </c>
      <c r="C25" s="54">
        <f t="shared" si="0"/>
        <v>1.3300200594419296</v>
      </c>
      <c r="D25" s="16" t="s">
        <v>210</v>
      </c>
      <c r="E25" s="42">
        <f>SUM(E26:E27)</f>
        <v>14479484968</v>
      </c>
      <c r="F25" s="46">
        <f>IF(E$47&gt;0,(E25/E$47)*100,0)</f>
        <v>12.780387376409935</v>
      </c>
    </row>
    <row r="26" spans="1:6" s="19" customFormat="1" ht="15" customHeight="1">
      <c r="A26" s="17" t="s">
        <v>211</v>
      </c>
      <c r="B26" s="47">
        <v>225514153</v>
      </c>
      <c r="C26" s="54">
        <f t="shared" si="0"/>
        <v>0.19905115690044334</v>
      </c>
      <c r="D26" s="18" t="s">
        <v>212</v>
      </c>
      <c r="E26" s="47">
        <v>12289669968</v>
      </c>
      <c r="F26" s="41">
        <f>IF(E$47&gt;0,(E26/E$47)*100,0)</f>
        <v>10.84753658478825</v>
      </c>
    </row>
    <row r="27" spans="1:6" s="19" customFormat="1" ht="15" customHeight="1">
      <c r="A27" s="17" t="s">
        <v>213</v>
      </c>
      <c r="B27" s="47">
        <v>69722886</v>
      </c>
      <c r="C27" s="54">
        <f t="shared" si="0"/>
        <v>0.06154124225071464</v>
      </c>
      <c r="D27" s="18" t="s">
        <v>214</v>
      </c>
      <c r="E27" s="47">
        <v>2189815000</v>
      </c>
      <c r="F27" s="41">
        <f>IF(E$47&gt;0,(E27/E$47)*100,0)</f>
        <v>1.9328507916216875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2328166223.8</v>
      </c>
      <c r="F29" s="46">
        <f>IF(E$47&gt;0,(E29/E$47)*100,0)</f>
        <v>2.054967167865187</v>
      </c>
    </row>
    <row r="30" spans="1:6" s="19" customFormat="1" ht="15" customHeight="1">
      <c r="A30" s="17" t="s">
        <v>218</v>
      </c>
      <c r="B30" s="47">
        <v>48378733488</v>
      </c>
      <c r="C30" s="54">
        <f t="shared" si="0"/>
        <v>42.70172289437028</v>
      </c>
      <c r="D30" s="18" t="s">
        <v>219</v>
      </c>
      <c r="E30" s="47">
        <v>2328166223.8</v>
      </c>
      <c r="F30" s="41">
        <f>IF(E$47&gt;0,(E30/E$47)*100,0)</f>
        <v>2.054967167865187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5731718</v>
      </c>
      <c r="C35" s="45">
        <f t="shared" si="0"/>
        <v>0.005059128590155915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5731718</v>
      </c>
      <c r="C36" s="54">
        <f t="shared" si="0"/>
        <v>0.005059128590155915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11466612</v>
      </c>
      <c r="C37" s="45">
        <f t="shared" si="0"/>
        <v>0.010121060492059257</v>
      </c>
      <c r="D37" s="18"/>
      <c r="E37" s="53"/>
      <c r="F37" s="11"/>
    </row>
    <row r="38" spans="1:6" s="19" customFormat="1" ht="15" customHeight="1">
      <c r="A38" s="17" t="s">
        <v>231</v>
      </c>
      <c r="B38" s="47">
        <v>11466612</v>
      </c>
      <c r="C38" s="54">
        <f t="shared" si="0"/>
        <v>0.010121060492059257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58005019</v>
      </c>
      <c r="C39" s="45">
        <f t="shared" si="0"/>
        <v>0.05119841031876256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58005019</v>
      </c>
      <c r="C41" s="54">
        <f t="shared" si="0"/>
        <v>0.05119841031876256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113294570356.5</v>
      </c>
      <c r="C47" s="50">
        <f>IF(B$6&gt;0,(B47/B$6)*100,0)</f>
        <v>100</v>
      </c>
      <c r="D47" s="21" t="s">
        <v>237</v>
      </c>
      <c r="E47" s="51">
        <f>E6+E21</f>
        <v>113294570356.5</v>
      </c>
      <c r="F47" s="52">
        <f>IF(E$47&gt;0,(E47/E$47)*100,0)</f>
        <v>100</v>
      </c>
    </row>
    <row r="48" spans="1:6" s="19" customFormat="1" ht="17.25" customHeight="1">
      <c r="A48" s="94" t="s">
        <v>290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Roman,標準"93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260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1419874628.5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8993765</v>
      </c>
      <c r="F6" s="44">
        <f>IF(E$47&gt;0,(E6/E$47)*100,0)</f>
        <v>0.6334196568820513</v>
      </c>
    </row>
    <row r="7" spans="1:6" s="14" customFormat="1" ht="15" customHeight="1">
      <c r="A7" s="15" t="s">
        <v>180</v>
      </c>
      <c r="B7" s="42">
        <f>SUM(B8:B13)</f>
        <v>997245790</v>
      </c>
      <c r="C7" s="45">
        <f t="shared" si="0"/>
        <v>70.23477777425472</v>
      </c>
      <c r="D7" s="16" t="s">
        <v>181</v>
      </c>
      <c r="E7" s="42">
        <f>SUM(E8:E10)</f>
        <v>2378866</v>
      </c>
      <c r="F7" s="46">
        <f>IF(E$47&gt;0,(E7/E$47)*100,0)</f>
        <v>0.16754056676913148</v>
      </c>
    </row>
    <row r="8" spans="1:6" s="19" customFormat="1" ht="15" customHeight="1">
      <c r="A8" s="17" t="s">
        <v>182</v>
      </c>
      <c r="B8" s="47">
        <v>897107816</v>
      </c>
      <c r="C8" s="54">
        <f t="shared" si="0"/>
        <v>63.18218510233772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1289836</v>
      </c>
      <c r="F9" s="41">
        <f>IF(E$47&gt;0,(E9/E$47)*100,0)</f>
        <v>0.09084154150726836</v>
      </c>
    </row>
    <row r="10" spans="1:6" s="19" customFormat="1" ht="15" customHeight="1">
      <c r="A10" s="17" t="s">
        <v>186</v>
      </c>
      <c r="B10" s="47">
        <v>6772267</v>
      </c>
      <c r="C10" s="54">
        <f t="shared" si="0"/>
        <v>0.47696232217026335</v>
      </c>
      <c r="D10" s="18" t="s">
        <v>187</v>
      </c>
      <c r="E10" s="47">
        <v>1089030</v>
      </c>
      <c r="F10" s="41">
        <f>IF(E$47&gt;0,(E10/E$47)*100,0)</f>
        <v>0.07669902526186312</v>
      </c>
    </row>
    <row r="11" spans="1:6" s="19" customFormat="1" ht="15" customHeight="1">
      <c r="A11" s="17" t="s">
        <v>188</v>
      </c>
      <c r="B11" s="47">
        <v>93151967</v>
      </c>
      <c r="C11" s="54">
        <f t="shared" si="0"/>
        <v>6.560576908005508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213740</v>
      </c>
      <c r="C12" s="54">
        <f t="shared" si="0"/>
        <v>0.01505344174124737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/>
      <c r="C13" s="54">
        <f t="shared" si="0"/>
        <v>0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0</v>
      </c>
      <c r="C14" s="45">
        <f>IF(B$6&gt;0,(B14/B$6)*100,0)</f>
        <v>0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6614899</v>
      </c>
      <c r="F15" s="46">
        <f>IF(E$47&gt;0,(E15/E$47)*100,0)</f>
        <v>0.4658790901129198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6614899</v>
      </c>
      <c r="F16" s="41">
        <f>IF(E$47&gt;0,(E16/E$47)*100,0)</f>
        <v>0.4658790901129198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/>
      <c r="C20" s="54">
        <f t="shared" si="0"/>
        <v>0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420875009.5</v>
      </c>
      <c r="C21" s="45">
        <f t="shared" si="0"/>
        <v>29.6417022356844</v>
      </c>
      <c r="D21" s="16" t="s">
        <v>203</v>
      </c>
      <c r="E21" s="42">
        <f>SUM(E22,E25,E29,E33)</f>
        <v>1410880863.5</v>
      </c>
      <c r="F21" s="46">
        <f>IF(E$47&gt;0,(E21/E$47)*100,0)</f>
        <v>99.36658034311795</v>
      </c>
    </row>
    <row r="22" spans="1:6" s="19" customFormat="1" ht="15" customHeight="1">
      <c r="A22" s="17" t="s">
        <v>204</v>
      </c>
      <c r="B22" s="47">
        <v>246074977.5</v>
      </c>
      <c r="C22" s="54">
        <f t="shared" si="0"/>
        <v>17.330753896205703</v>
      </c>
      <c r="D22" s="16" t="s">
        <v>205</v>
      </c>
      <c r="E22" s="42">
        <f>SUM(E23)</f>
        <v>69901504.34</v>
      </c>
      <c r="F22" s="46">
        <f>IF(E$47&gt;0,(E22/E$47)*100,0)</f>
        <v>4.92307580802723</v>
      </c>
    </row>
    <row r="23" spans="1:6" s="19" customFormat="1" ht="15" customHeight="1">
      <c r="A23" s="17" t="s">
        <v>206</v>
      </c>
      <c r="B23" s="47">
        <v>13349080</v>
      </c>
      <c r="C23" s="54">
        <f t="shared" si="0"/>
        <v>0.9401590627830562</v>
      </c>
      <c r="D23" s="18" t="s">
        <v>207</v>
      </c>
      <c r="E23" s="47">
        <v>69901504.34</v>
      </c>
      <c r="F23" s="41">
        <f>IF(E$47&gt;0,(E23/E$47)*100,0)</f>
        <v>4.92307580802723</v>
      </c>
    </row>
    <row r="24" spans="1:6" s="19" customFormat="1" ht="15" customHeight="1">
      <c r="A24" s="17" t="s">
        <v>208</v>
      </c>
      <c r="B24" s="47">
        <v>120293056</v>
      </c>
      <c r="C24" s="54">
        <f t="shared" si="0"/>
        <v>8.472089970864635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33011583</v>
      </c>
      <c r="C25" s="54">
        <f t="shared" si="0"/>
        <v>2.3249646368337795</v>
      </c>
      <c r="D25" s="16" t="s">
        <v>210</v>
      </c>
      <c r="E25" s="42">
        <f>SUM(E26:E27)</f>
        <v>967453573.24</v>
      </c>
      <c r="F25" s="46">
        <f>IF(E$47&gt;0,(E25/E$47)*100,0)</f>
        <v>68.13654908828453</v>
      </c>
    </row>
    <row r="26" spans="1:6" s="19" customFormat="1" ht="15" customHeight="1">
      <c r="A26" s="17" t="s">
        <v>211</v>
      </c>
      <c r="B26" s="47">
        <v>4309218</v>
      </c>
      <c r="C26" s="54">
        <f t="shared" si="0"/>
        <v>0.30349285165778284</v>
      </c>
      <c r="D26" s="18" t="s">
        <v>212</v>
      </c>
      <c r="E26" s="47">
        <v>325976771.82</v>
      </c>
      <c r="F26" s="41">
        <f>IF(E$47&gt;0,(E26/E$47)*100,0)</f>
        <v>22.958137660673046</v>
      </c>
    </row>
    <row r="27" spans="1:6" s="19" customFormat="1" ht="15" customHeight="1">
      <c r="A27" s="17" t="s">
        <v>213</v>
      </c>
      <c r="B27" s="47">
        <v>3837095</v>
      </c>
      <c r="C27" s="54">
        <f t="shared" si="0"/>
        <v>0.2702418173394384</v>
      </c>
      <c r="D27" s="18" t="s">
        <v>214</v>
      </c>
      <c r="E27" s="47">
        <v>641476801.42</v>
      </c>
      <c r="F27" s="41">
        <f>IF(E$47&gt;0,(E27/E$47)*100,0)</f>
        <v>45.17841142761148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373525785.92</v>
      </c>
      <c r="F29" s="46">
        <f>IF(E$47&gt;0,(E29/E$47)*100,0)</f>
        <v>26.306955446806196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>
        <v>373525785.92</v>
      </c>
      <c r="F30" s="41">
        <f>IF(E$47&gt;0,(E30/E$47)*100,0)</f>
        <v>26.306955446806196</v>
      </c>
    </row>
    <row r="31" spans="1:6" s="19" customFormat="1" ht="15" customHeight="1">
      <c r="A31" s="15" t="s">
        <v>220</v>
      </c>
      <c r="B31" s="42">
        <f>SUM(B32:B34)</f>
        <v>1018000</v>
      </c>
      <c r="C31" s="45">
        <f t="shared" si="0"/>
        <v>0.07169647091134004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>
        <v>1018000</v>
      </c>
      <c r="C33" s="54">
        <f t="shared" si="0"/>
        <v>0.07169647091134004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577260</v>
      </c>
      <c r="C35" s="45">
        <f t="shared" si="0"/>
        <v>0.04065570215941076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577260</v>
      </c>
      <c r="C36" s="54">
        <f t="shared" si="0"/>
        <v>0.04065570215941076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158569</v>
      </c>
      <c r="C39" s="45">
        <f t="shared" si="0"/>
        <v>0.011167816990118153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158569</v>
      </c>
      <c r="C41" s="54">
        <f t="shared" si="0"/>
        <v>0.011167816990118153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1419874628.5</v>
      </c>
      <c r="C47" s="50">
        <f>IF(B$6&gt;0,(B47/B$6)*100,0)</f>
        <v>100</v>
      </c>
      <c r="D47" s="21" t="s">
        <v>237</v>
      </c>
      <c r="E47" s="51">
        <f>E6+E21</f>
        <v>1419874628.5</v>
      </c>
      <c r="F47" s="52">
        <f>IF(E$47&gt;0,(E47/E$47)*100,0)</f>
        <v>100</v>
      </c>
    </row>
    <row r="48" spans="1:6" s="19" customFormat="1" ht="17.25" customHeight="1">
      <c r="A48" s="94" t="s">
        <v>291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Roman,標準"95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259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55801146584.369995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31474103098.14</v>
      </c>
      <c r="F6" s="44">
        <f>IF(E$47&gt;0,(E6/E$47)*100,0)</f>
        <v>56.40404368851437</v>
      </c>
    </row>
    <row r="7" spans="1:6" s="14" customFormat="1" ht="15" customHeight="1">
      <c r="A7" s="15" t="s">
        <v>180</v>
      </c>
      <c r="B7" s="42">
        <f>SUM(B8:B13)</f>
        <v>21978748136.44</v>
      </c>
      <c r="C7" s="45">
        <f t="shared" si="0"/>
        <v>39.38762817930391</v>
      </c>
      <c r="D7" s="16" t="s">
        <v>181</v>
      </c>
      <c r="E7" s="42">
        <f>SUM(E8:E10)</f>
        <v>6608943167.64</v>
      </c>
      <c r="F7" s="46">
        <f>IF(E$47&gt;0,(E7/E$47)*100,0)</f>
        <v>11.84374080494464</v>
      </c>
    </row>
    <row r="8" spans="1:6" s="19" customFormat="1" ht="15" customHeight="1">
      <c r="A8" s="17" t="s">
        <v>182</v>
      </c>
      <c r="B8" s="47">
        <v>18575231073.8</v>
      </c>
      <c r="C8" s="54">
        <f t="shared" si="0"/>
        <v>33.288260565962915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6500384138.64</v>
      </c>
      <c r="F9" s="41">
        <f>IF(E$47&gt;0,(E9/E$47)*100,0)</f>
        <v>11.649194571318665</v>
      </c>
    </row>
    <row r="10" spans="1:6" s="19" customFormat="1" ht="15" customHeight="1">
      <c r="A10" s="17" t="s">
        <v>186</v>
      </c>
      <c r="B10" s="47">
        <v>2381908029</v>
      </c>
      <c r="C10" s="54">
        <f t="shared" si="0"/>
        <v>4.268564670796884</v>
      </c>
      <c r="D10" s="18" t="s">
        <v>187</v>
      </c>
      <c r="E10" s="47">
        <v>108559029</v>
      </c>
      <c r="F10" s="41">
        <f>IF(E$47&gt;0,(E10/E$47)*100,0)</f>
        <v>0.19454623362597281</v>
      </c>
    </row>
    <row r="11" spans="1:6" s="19" customFormat="1" ht="15" customHeight="1">
      <c r="A11" s="17" t="s">
        <v>188</v>
      </c>
      <c r="B11" s="47">
        <v>289128040.79</v>
      </c>
      <c r="C11" s="54">
        <f t="shared" si="0"/>
        <v>0.5181399639393527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645118863.32</v>
      </c>
      <c r="C12" s="54">
        <f t="shared" si="0"/>
        <v>1.1561032394640778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87362129.53</v>
      </c>
      <c r="C13" s="54">
        <f t="shared" si="0"/>
        <v>0.15655973914068336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201327552</v>
      </c>
      <c r="C14" s="45">
        <f>IF(B$6&gt;0,(B14/B$6)*100,0)</f>
        <v>0.3607946508690419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24865159930.5</v>
      </c>
      <c r="F15" s="46">
        <f>IF(E$47&gt;0,(E15/E$47)*100,0)</f>
        <v>44.56030288356974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24865159930.5</v>
      </c>
      <c r="F16" s="41">
        <f>IF(E$47&gt;0,(E16/E$47)*100,0)</f>
        <v>44.56030288356974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201327552</v>
      </c>
      <c r="C20" s="54">
        <f t="shared" si="0"/>
        <v>0.3607946508690419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9820953230</v>
      </c>
      <c r="C21" s="45">
        <f t="shared" si="0"/>
        <v>17.599912960840246</v>
      </c>
      <c r="D21" s="16" t="s">
        <v>203</v>
      </c>
      <c r="E21" s="42">
        <f>SUM(E22,E25,E29,E33)</f>
        <v>24327043486.23</v>
      </c>
      <c r="F21" s="46">
        <f>IF(E$47&gt;0,(E21/E$47)*100,0)</f>
        <v>43.59595631148563</v>
      </c>
    </row>
    <row r="22" spans="1:6" s="19" customFormat="1" ht="15" customHeight="1">
      <c r="A22" s="17" t="s">
        <v>204</v>
      </c>
      <c r="B22" s="47">
        <v>3467499708</v>
      </c>
      <c r="C22" s="54">
        <f t="shared" si="0"/>
        <v>6.214029496252777</v>
      </c>
      <c r="D22" s="16" t="s">
        <v>205</v>
      </c>
      <c r="E22" s="42">
        <f>SUM(E23)</f>
        <v>9597382095.79</v>
      </c>
      <c r="F22" s="46">
        <f>IF(E$47&gt;0,(E22/E$47)*100,0)</f>
        <v>17.19925607850905</v>
      </c>
    </row>
    <row r="23" spans="1:6" s="19" customFormat="1" ht="15" customHeight="1">
      <c r="A23" s="17" t="s">
        <v>206</v>
      </c>
      <c r="B23" s="47">
        <v>35670184</v>
      </c>
      <c r="C23" s="54">
        <f t="shared" si="0"/>
        <v>0.06392374741989851</v>
      </c>
      <c r="D23" s="18" t="s">
        <v>207</v>
      </c>
      <c r="E23" s="47">
        <v>9597382095.79</v>
      </c>
      <c r="F23" s="41">
        <f>IF(E$47&gt;0,(E23/E$47)*100,0)</f>
        <v>17.19925607850905</v>
      </c>
    </row>
    <row r="24" spans="1:6" s="19" customFormat="1" ht="15" customHeight="1">
      <c r="A24" s="17" t="s">
        <v>208</v>
      </c>
      <c r="B24" s="47">
        <v>2816637903</v>
      </c>
      <c r="C24" s="54">
        <f t="shared" si="0"/>
        <v>5.047634458086468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2078798397</v>
      </c>
      <c r="C25" s="54">
        <f t="shared" si="0"/>
        <v>3.725368606641275</v>
      </c>
      <c r="D25" s="16" t="s">
        <v>210</v>
      </c>
      <c r="E25" s="42">
        <f>SUM(E26:E27)</f>
        <v>8434689359.530001</v>
      </c>
      <c r="F25" s="46">
        <f>IF(E$47&gt;0,(E25/E$47)*100,0)</f>
        <v>15.11562015446574</v>
      </c>
    </row>
    <row r="26" spans="1:6" s="19" customFormat="1" ht="15" customHeight="1">
      <c r="A26" s="17" t="s">
        <v>211</v>
      </c>
      <c r="B26" s="47">
        <v>68687096</v>
      </c>
      <c r="C26" s="54">
        <f t="shared" si="0"/>
        <v>0.12309262480143981</v>
      </c>
      <c r="D26" s="18" t="s">
        <v>212</v>
      </c>
      <c r="E26" s="47">
        <v>6250159660.38</v>
      </c>
      <c r="F26" s="41">
        <f>IF(E$47&gt;0,(E26/E$47)*100,0)</f>
        <v>11.200772820913112</v>
      </c>
    </row>
    <row r="27" spans="1:6" s="19" customFormat="1" ht="15" customHeight="1">
      <c r="A27" s="17" t="s">
        <v>213</v>
      </c>
      <c r="B27" s="47">
        <v>239097267</v>
      </c>
      <c r="C27" s="54">
        <f t="shared" si="0"/>
        <v>0.4284809213346372</v>
      </c>
      <c r="D27" s="18" t="s">
        <v>214</v>
      </c>
      <c r="E27" s="47">
        <v>2184529699.15</v>
      </c>
      <c r="F27" s="41">
        <f>IF(E$47&gt;0,(E27/E$47)*100,0)</f>
        <v>3.914847333552624</v>
      </c>
    </row>
    <row r="28" spans="1:6" s="19" customFormat="1" ht="15" customHeight="1">
      <c r="A28" s="17" t="s">
        <v>215</v>
      </c>
      <c r="B28" s="47">
        <v>674211</v>
      </c>
      <c r="C28" s="54">
        <f t="shared" si="0"/>
        <v>0.0012082386138439094</v>
      </c>
      <c r="D28" s="18"/>
      <c r="E28" s="53"/>
      <c r="F28" s="11"/>
    </row>
    <row r="29" spans="1:6" s="19" customFormat="1" ht="15" customHeight="1">
      <c r="A29" s="17" t="s">
        <v>216</v>
      </c>
      <c r="B29" s="47">
        <v>1872919</v>
      </c>
      <c r="C29" s="54">
        <f t="shared" si="0"/>
        <v>0.003356416695073087</v>
      </c>
      <c r="D29" s="16" t="s">
        <v>217</v>
      </c>
      <c r="E29" s="42">
        <f>SUM(E30:E31)</f>
        <v>6294972030.91</v>
      </c>
      <c r="F29" s="46">
        <f>IF(E$47&gt;0,(E29/E$47)*100,0)</f>
        <v>11.281080078510849</v>
      </c>
    </row>
    <row r="30" spans="1:6" s="19" customFormat="1" ht="15" customHeight="1">
      <c r="A30" s="17" t="s">
        <v>218</v>
      </c>
      <c r="B30" s="47">
        <v>1112015545</v>
      </c>
      <c r="C30" s="54">
        <f t="shared" si="0"/>
        <v>1.992818450994836</v>
      </c>
      <c r="D30" s="18" t="s">
        <v>219</v>
      </c>
      <c r="E30" s="47">
        <v>6294972030.91</v>
      </c>
      <c r="F30" s="41">
        <f>IF(E$47&gt;0,(E30/E$47)*100,0)</f>
        <v>11.281080078510849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182258111.2</v>
      </c>
      <c r="C35" s="45">
        <f t="shared" si="0"/>
        <v>0.32662072798885966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182258111.2</v>
      </c>
      <c r="C36" s="54">
        <f t="shared" si="0"/>
        <v>0.32662072798885966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54553867</v>
      </c>
      <c r="C37" s="45">
        <f t="shared" si="0"/>
        <v>0.09776477785723607</v>
      </c>
      <c r="D37" s="18"/>
      <c r="E37" s="53"/>
      <c r="F37" s="11"/>
    </row>
    <row r="38" spans="1:6" s="19" customFormat="1" ht="15" customHeight="1">
      <c r="A38" s="17" t="s">
        <v>231</v>
      </c>
      <c r="B38" s="47">
        <v>54553867</v>
      </c>
      <c r="C38" s="54">
        <f t="shared" si="0"/>
        <v>0.09776477785723607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23563305687.73</v>
      </c>
      <c r="C39" s="45">
        <f t="shared" si="0"/>
        <v>42.227278703140705</v>
      </c>
      <c r="D39" s="18"/>
      <c r="E39" s="53"/>
      <c r="F39" s="11"/>
    </row>
    <row r="40" spans="1:6" s="19" customFormat="1" ht="15" customHeight="1">
      <c r="A40" s="17" t="s">
        <v>233</v>
      </c>
      <c r="B40" s="47">
        <v>37331546</v>
      </c>
      <c r="C40" s="54">
        <f t="shared" si="0"/>
        <v>0.06690103749670376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23525974141.73</v>
      </c>
      <c r="C41" s="54">
        <f t="shared" si="0"/>
        <v>42.160377665644006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55801146584.369995</v>
      </c>
      <c r="C47" s="50">
        <f>IF(B$6&gt;0,(B47/B$6)*100,0)</f>
        <v>100</v>
      </c>
      <c r="D47" s="21" t="s">
        <v>237</v>
      </c>
      <c r="E47" s="51">
        <f>E6+E21</f>
        <v>55801146584.369995</v>
      </c>
      <c r="F47" s="52">
        <f>IF(E$47&gt;0,(E47/E$47)*100,0)</f>
        <v>100</v>
      </c>
    </row>
    <row r="48" spans="1:6" s="19" customFormat="1" ht="17.25" customHeight="1">
      <c r="A48" s="94" t="s">
        <v>292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workbookViewId="0" topLeftCell="A1">
      <selection activeCell="A48" sqref="A48:E48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264</v>
      </c>
      <c r="B1" s="93"/>
      <c r="C1" s="93"/>
      <c r="D1" s="93"/>
      <c r="E1" s="93"/>
      <c r="F1" s="93"/>
    </row>
    <row r="2" spans="1:6" ht="27" customHeight="1">
      <c r="A2" s="89" t="s">
        <v>262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263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27812834889.039997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46748413.55</v>
      </c>
      <c r="F6" s="44">
        <f>IF(E$47&gt;0,(E6/E$47)*100,0)</f>
        <v>0.1680821596809673</v>
      </c>
    </row>
    <row r="7" spans="1:6" s="14" customFormat="1" ht="15" customHeight="1">
      <c r="A7" s="15" t="s">
        <v>180</v>
      </c>
      <c r="B7" s="42">
        <f>SUM(B8:B13)</f>
        <v>3874369985.94</v>
      </c>
      <c r="C7" s="45">
        <f t="shared" si="0"/>
        <v>13.93015131825611</v>
      </c>
      <c r="D7" s="16" t="s">
        <v>181</v>
      </c>
      <c r="E7" s="42">
        <f>SUM(E8:E10)</f>
        <v>42428598</v>
      </c>
      <c r="F7" s="46">
        <f>IF(E$47&gt;0,(E7/E$47)*100,0)</f>
        <v>0.15255042561921484</v>
      </c>
    </row>
    <row r="8" spans="1:6" s="19" customFormat="1" ht="15" customHeight="1">
      <c r="A8" s="17" t="s">
        <v>182</v>
      </c>
      <c r="B8" s="47">
        <v>2948880316.94</v>
      </c>
      <c r="C8" s="54">
        <f t="shared" si="0"/>
        <v>10.60258808102314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>
        <v>0</v>
      </c>
      <c r="C9" s="54">
        <f t="shared" si="0"/>
        <v>0</v>
      </c>
      <c r="D9" s="18" t="s">
        <v>185</v>
      </c>
      <c r="E9" s="47">
        <v>42428598</v>
      </c>
      <c r="F9" s="41">
        <f>IF(E$47&gt;0,(E9/E$47)*100,0)</f>
        <v>0.15255042561921484</v>
      </c>
    </row>
    <row r="10" spans="1:6" s="19" customFormat="1" ht="15" customHeight="1">
      <c r="A10" s="17" t="s">
        <v>186</v>
      </c>
      <c r="B10" s="47">
        <v>440782</v>
      </c>
      <c r="C10" s="54">
        <f t="shared" si="0"/>
        <v>0.0015848150746175672</v>
      </c>
      <c r="D10" s="18" t="s">
        <v>187</v>
      </c>
      <c r="E10" s="47"/>
      <c r="F10" s="41">
        <f>IF(E$47&gt;0,(E10/E$47)*100,0)</f>
        <v>0</v>
      </c>
    </row>
    <row r="11" spans="1:6" s="19" customFormat="1" ht="15" customHeight="1">
      <c r="A11" s="17" t="s">
        <v>188</v>
      </c>
      <c r="B11" s="47"/>
      <c r="C11" s="54">
        <f t="shared" si="0"/>
        <v>0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120825487</v>
      </c>
      <c r="C12" s="54">
        <f t="shared" si="0"/>
        <v>0.43442348643004686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804223400</v>
      </c>
      <c r="C13" s="54">
        <f t="shared" si="0"/>
        <v>2.8915549357283044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19125011160.5</v>
      </c>
      <c r="C14" s="45">
        <f>IF(B$6&gt;0,(B14/B$6)*100,0)</f>
        <v>68.7632570962281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4319815.55</v>
      </c>
      <c r="F15" s="46">
        <f>IF(E$47&gt;0,(E15/E$47)*100,0)</f>
        <v>0.015531734061752466</v>
      </c>
    </row>
    <row r="16" spans="1:6" s="19" customFormat="1" ht="15" customHeight="1">
      <c r="A16" s="17" t="s">
        <v>196</v>
      </c>
      <c r="B16" s="47">
        <v>665272674.5</v>
      </c>
      <c r="C16" s="54">
        <f t="shared" si="0"/>
        <v>2.3919628371366026</v>
      </c>
      <c r="D16" s="18" t="s">
        <v>197</v>
      </c>
      <c r="E16" s="47">
        <v>4319815.55</v>
      </c>
      <c r="F16" s="41">
        <f>IF(E$47&gt;0,(E16/E$47)*100,0)</f>
        <v>0.015531734061752466</v>
      </c>
    </row>
    <row r="17" spans="1:6" s="19" customFormat="1" ht="15" customHeight="1">
      <c r="A17" s="17" t="s">
        <v>198</v>
      </c>
      <c r="B17" s="47">
        <v>5735130</v>
      </c>
      <c r="C17" s="54">
        <f t="shared" si="0"/>
        <v>0.020620443845010567</v>
      </c>
      <c r="D17" s="18"/>
      <c r="E17" s="53"/>
      <c r="F17" s="11"/>
    </row>
    <row r="18" spans="1:6" s="19" customFormat="1" ht="15" customHeight="1">
      <c r="A18" s="17" t="s">
        <v>199</v>
      </c>
      <c r="B18" s="47">
        <v>16029388592</v>
      </c>
      <c r="C18" s="54">
        <f t="shared" si="0"/>
        <v>57.63306277820887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2424614764</v>
      </c>
      <c r="C20" s="54">
        <f t="shared" si="0"/>
        <v>8.717611037037617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4081231109.6</v>
      </c>
      <c r="C21" s="45">
        <f t="shared" si="0"/>
        <v>14.673912694920075</v>
      </c>
      <c r="D21" s="16" t="s">
        <v>203</v>
      </c>
      <c r="E21" s="42">
        <f>SUM(E22,E25,E29,E33)</f>
        <v>27766086475.49</v>
      </c>
      <c r="F21" s="46">
        <f>IF(E$47&gt;0,(E21/E$47)*100,0)</f>
        <v>99.83191784031904</v>
      </c>
    </row>
    <row r="22" spans="1:6" s="19" customFormat="1" ht="15" customHeight="1">
      <c r="A22" s="17" t="s">
        <v>204</v>
      </c>
      <c r="B22" s="47">
        <v>3130700916</v>
      </c>
      <c r="C22" s="54">
        <f t="shared" si="0"/>
        <v>11.256317194885058</v>
      </c>
      <c r="D22" s="16" t="s">
        <v>205</v>
      </c>
      <c r="E22" s="42">
        <f>SUM(E23)</f>
        <v>20311244000</v>
      </c>
      <c r="F22" s="46">
        <f>IF(E$47&gt;0,(E22/E$47)*100,0)</f>
        <v>73.02831257954183</v>
      </c>
    </row>
    <row r="23" spans="1:6" s="19" customFormat="1" ht="15" customHeight="1">
      <c r="A23" s="17" t="s">
        <v>206</v>
      </c>
      <c r="B23" s="47">
        <v>1722768</v>
      </c>
      <c r="C23" s="54">
        <f t="shared" si="0"/>
        <v>0.006194147439025997</v>
      </c>
      <c r="D23" s="18" t="s">
        <v>207</v>
      </c>
      <c r="E23" s="47">
        <v>20311244000</v>
      </c>
      <c r="F23" s="41">
        <f>IF(E$47&gt;0,(E23/E$47)*100,0)</f>
        <v>73.02831257954183</v>
      </c>
    </row>
    <row r="24" spans="1:6" s="19" customFormat="1" ht="15" customHeight="1">
      <c r="A24" s="17" t="s">
        <v>208</v>
      </c>
      <c r="B24" s="47">
        <v>943411265.6</v>
      </c>
      <c r="C24" s="54">
        <f t="shared" si="0"/>
        <v>3.3919996626153464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37055</v>
      </c>
      <c r="C25" s="54">
        <f t="shared" si="0"/>
        <v>0.00013322985645955132</v>
      </c>
      <c r="D25" s="16" t="s">
        <v>210</v>
      </c>
      <c r="E25" s="42">
        <f>SUM(E26:E27)</f>
        <v>5312028413.31</v>
      </c>
      <c r="F25" s="46">
        <f>IF(E$47&gt;0,(E25/E$47)*100,0)</f>
        <v>19.099198030342716</v>
      </c>
    </row>
    <row r="26" spans="1:6" s="19" customFormat="1" ht="15" customHeight="1">
      <c r="A26" s="17" t="s">
        <v>211</v>
      </c>
      <c r="B26" s="47">
        <v>533576</v>
      </c>
      <c r="C26" s="54">
        <f t="shared" si="0"/>
        <v>0.001918452405620336</v>
      </c>
      <c r="D26" s="18" t="s">
        <v>212</v>
      </c>
      <c r="E26" s="47">
        <v>5312028413.31</v>
      </c>
      <c r="F26" s="41">
        <f>IF(E$47&gt;0,(E26/E$47)*100,0)</f>
        <v>19.099198030342716</v>
      </c>
    </row>
    <row r="27" spans="1:6" s="19" customFormat="1" ht="15" customHeight="1">
      <c r="A27" s="17" t="s">
        <v>213</v>
      </c>
      <c r="B27" s="47">
        <v>4825529</v>
      </c>
      <c r="C27" s="54">
        <f t="shared" si="0"/>
        <v>0.017350007718564358</v>
      </c>
      <c r="D27" s="18" t="s">
        <v>214</v>
      </c>
      <c r="E27" s="47"/>
      <c r="F27" s="41">
        <f>IF(E$47&gt;0,(E27/E$47)*100,0)</f>
        <v>0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2142814062.18</v>
      </c>
      <c r="F29" s="46">
        <f>IF(E$47&gt;0,(E29/E$47)*100,0)</f>
        <v>7.704407230434475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>
        <v>2142814062.18</v>
      </c>
      <c r="F30" s="41">
        <f>IF(E$47&gt;0,(E30/E$47)*100,0)</f>
        <v>7.704407230434475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296664</v>
      </c>
      <c r="C35" s="45">
        <f t="shared" si="0"/>
        <v>0.001066644235237251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296664</v>
      </c>
      <c r="C36" s="54">
        <f t="shared" si="0"/>
        <v>0.001066644235237251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731925969</v>
      </c>
      <c r="C39" s="45">
        <f t="shared" si="0"/>
        <v>2.6316122463604916</v>
      </c>
      <c r="D39" s="18"/>
      <c r="E39" s="53"/>
      <c r="F39" s="11"/>
    </row>
    <row r="40" spans="1:6" s="19" customFormat="1" ht="15" customHeight="1">
      <c r="A40" s="17" t="s">
        <v>233</v>
      </c>
      <c r="B40" s="47">
        <v>647765588</v>
      </c>
      <c r="C40" s="54">
        <f t="shared" si="0"/>
        <v>2.3290167672021824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84160381</v>
      </c>
      <c r="C41" s="54">
        <f t="shared" si="0"/>
        <v>0.3025954791583093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27812834889.039997</v>
      </c>
      <c r="C47" s="50">
        <f>IF(B$6&gt;0,(B47/B$6)*100,0)</f>
        <v>100</v>
      </c>
      <c r="D47" s="21" t="s">
        <v>237</v>
      </c>
      <c r="E47" s="51">
        <f>E6+E21</f>
        <v>27812834889.04</v>
      </c>
      <c r="F47" s="52">
        <f>IF(E$47&gt;0,(E47/E$47)*100,0)</f>
        <v>100</v>
      </c>
    </row>
    <row r="48" spans="1:4" s="19" customFormat="1" ht="17.25" customHeight="1">
      <c r="A48" s="94"/>
      <c r="B48" s="95"/>
      <c r="C48" s="96"/>
      <c r="D48" s="97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5">
    <mergeCell ref="A3:E3"/>
    <mergeCell ref="A1:F1"/>
    <mergeCell ref="A2:F2"/>
    <mergeCell ref="A48:B48"/>
    <mergeCell ref="C48:D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254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580046214.5699999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35463829</v>
      </c>
      <c r="F6" s="44">
        <f>IF(E$47&gt;0,(E6/E$47)*100,0)</f>
        <v>6.113966113250141</v>
      </c>
    </row>
    <row r="7" spans="1:6" s="14" customFormat="1" ht="15" customHeight="1">
      <c r="A7" s="15" t="s">
        <v>180</v>
      </c>
      <c r="B7" s="42">
        <f>SUM(B8:B13)</f>
        <v>367325887.56999993</v>
      </c>
      <c r="C7" s="45">
        <f t="shared" si="0"/>
        <v>63.32700366682095</v>
      </c>
      <c r="D7" s="16" t="s">
        <v>181</v>
      </c>
      <c r="E7" s="42">
        <f>SUM(E8:E10)</f>
        <v>17234233</v>
      </c>
      <c r="F7" s="46">
        <f>IF(E$47&gt;0,(E7/E$47)*100,0)</f>
        <v>2.97118273804719</v>
      </c>
    </row>
    <row r="8" spans="1:6" s="19" customFormat="1" ht="15" customHeight="1">
      <c r="A8" s="17" t="s">
        <v>182</v>
      </c>
      <c r="B8" s="47">
        <v>224385250.78</v>
      </c>
      <c r="C8" s="54">
        <f t="shared" si="0"/>
        <v>38.68402984861152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15148974</v>
      </c>
      <c r="F9" s="41">
        <f>IF(E$47&gt;0,(E9/E$47)*100,0)</f>
        <v>2.6116839692213563</v>
      </c>
    </row>
    <row r="10" spans="1:6" s="19" customFormat="1" ht="15" customHeight="1">
      <c r="A10" s="17" t="s">
        <v>186</v>
      </c>
      <c r="B10" s="47">
        <v>71095</v>
      </c>
      <c r="C10" s="54">
        <f t="shared" si="0"/>
        <v>0.012256781996707655</v>
      </c>
      <c r="D10" s="18" t="s">
        <v>187</v>
      </c>
      <c r="E10" s="47">
        <v>2085259</v>
      </c>
      <c r="F10" s="41">
        <f>IF(E$47&gt;0,(E10/E$47)*100,0)</f>
        <v>0.3594987688258331</v>
      </c>
    </row>
    <row r="11" spans="1:6" s="19" customFormat="1" ht="15" customHeight="1">
      <c r="A11" s="17" t="s">
        <v>188</v>
      </c>
      <c r="B11" s="47">
        <v>139764945.11</v>
      </c>
      <c r="C11" s="54">
        <f t="shared" si="0"/>
        <v>24.09548439405136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3071386.78</v>
      </c>
      <c r="C12" s="54">
        <f t="shared" si="0"/>
        <v>0.5295072535344242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33209.9</v>
      </c>
      <c r="C13" s="54">
        <f t="shared" si="0"/>
        <v>0.005725388626942282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0</v>
      </c>
      <c r="C14" s="45">
        <f>IF(B$6&gt;0,(B14/B$6)*100,0)</f>
        <v>0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18229596</v>
      </c>
      <c r="F15" s="46">
        <f>IF(E$47&gt;0,(E15/E$47)*100,0)</f>
        <v>3.142783375202952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18229596</v>
      </c>
      <c r="F16" s="41">
        <f>IF(E$47&gt;0,(E16/E$47)*100,0)</f>
        <v>3.142783375202952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/>
      <c r="C20" s="54">
        <f t="shared" si="0"/>
        <v>0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207543016</v>
      </c>
      <c r="C21" s="45">
        <f t="shared" si="0"/>
        <v>35.780427625729075</v>
      </c>
      <c r="D21" s="16" t="s">
        <v>203</v>
      </c>
      <c r="E21" s="42">
        <f>SUM(E22,E25,E29,E33)</f>
        <v>544582385.5699999</v>
      </c>
      <c r="F21" s="46">
        <f>IF(E$47&gt;0,(E21/E$47)*100,0)</f>
        <v>93.88603388674986</v>
      </c>
    </row>
    <row r="22" spans="1:6" s="19" customFormat="1" ht="15" customHeight="1">
      <c r="A22" s="17" t="s">
        <v>204</v>
      </c>
      <c r="B22" s="47">
        <v>97441800</v>
      </c>
      <c r="C22" s="54">
        <f t="shared" si="0"/>
        <v>16.7989717978309</v>
      </c>
      <c r="D22" s="16" t="s">
        <v>205</v>
      </c>
      <c r="E22" s="42">
        <f>SUM(E23)</f>
        <v>208000000</v>
      </c>
      <c r="F22" s="46">
        <f>IF(E$47&gt;0,(E22/E$47)*100,0)</f>
        <v>35.85921169301909</v>
      </c>
    </row>
    <row r="23" spans="1:6" s="19" customFormat="1" ht="15" customHeight="1">
      <c r="A23" s="17" t="s">
        <v>206</v>
      </c>
      <c r="B23" s="47">
        <v>208969</v>
      </c>
      <c r="C23" s="54">
        <f t="shared" si="0"/>
        <v>0.03602626734749281</v>
      </c>
      <c r="D23" s="18" t="s">
        <v>207</v>
      </c>
      <c r="E23" s="47">
        <v>208000000</v>
      </c>
      <c r="F23" s="41">
        <f>IF(E$47&gt;0,(E23/E$47)*100,0)</f>
        <v>35.85921169301909</v>
      </c>
    </row>
    <row r="24" spans="1:6" s="19" customFormat="1" ht="15" customHeight="1">
      <c r="A24" s="17" t="s">
        <v>208</v>
      </c>
      <c r="B24" s="47">
        <v>56233113</v>
      </c>
      <c r="C24" s="54">
        <f t="shared" si="0"/>
        <v>9.694591842425305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49114903</v>
      </c>
      <c r="C25" s="54">
        <f t="shared" si="0"/>
        <v>8.467412038264897</v>
      </c>
      <c r="D25" s="16" t="s">
        <v>210</v>
      </c>
      <c r="E25" s="42">
        <f>SUM(E26:E27)</f>
        <v>260517067.69</v>
      </c>
      <c r="F25" s="46">
        <f>IF(E$47&gt;0,(E25/E$47)*100,0)</f>
        <v>44.91315711509756</v>
      </c>
    </row>
    <row r="26" spans="1:6" s="19" customFormat="1" ht="15" customHeight="1">
      <c r="A26" s="17" t="s">
        <v>211</v>
      </c>
      <c r="B26" s="47">
        <v>1366702</v>
      </c>
      <c r="C26" s="54">
        <f t="shared" si="0"/>
        <v>0.23561950163111814</v>
      </c>
      <c r="D26" s="18" t="s">
        <v>212</v>
      </c>
      <c r="E26" s="47">
        <v>66822907.17</v>
      </c>
      <c r="F26" s="41">
        <f>IF(E$47&gt;0,(E26/E$47)*100,0)</f>
        <v>11.520272952653812</v>
      </c>
    </row>
    <row r="27" spans="1:6" s="19" customFormat="1" ht="15" customHeight="1">
      <c r="A27" s="17" t="s">
        <v>213</v>
      </c>
      <c r="B27" s="47">
        <v>3177529</v>
      </c>
      <c r="C27" s="54">
        <f t="shared" si="0"/>
        <v>0.5478061782293617</v>
      </c>
      <c r="D27" s="18" t="s">
        <v>214</v>
      </c>
      <c r="E27" s="47">
        <v>193694160.52</v>
      </c>
      <c r="F27" s="41">
        <f>IF(E$47&gt;0,(E27/E$47)*100,0)</f>
        <v>33.39288416244376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76065317.88</v>
      </c>
      <c r="F29" s="46">
        <f>IF(E$47&gt;0,(E29/E$47)*100,0)</f>
        <v>13.113665078633218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>
        <v>76065317.88</v>
      </c>
      <c r="F30" s="41">
        <f>IF(E$47&gt;0,(E30/E$47)*100,0)</f>
        <v>13.113665078633218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3045368</v>
      </c>
      <c r="C35" s="45">
        <f t="shared" si="0"/>
        <v>0.5250216143997412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3045368</v>
      </c>
      <c r="C36" s="54">
        <f t="shared" si="0"/>
        <v>0.5250216143997412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2131943</v>
      </c>
      <c r="C39" s="45">
        <f t="shared" si="0"/>
        <v>0.3675470930502413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2131943</v>
      </c>
      <c r="C41" s="54">
        <f t="shared" si="0"/>
        <v>0.3675470930502413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580046214.5699999</v>
      </c>
      <c r="C47" s="50">
        <f>IF(B$6&gt;0,(B47/B$6)*100,0)</f>
        <v>100</v>
      </c>
      <c r="D47" s="21" t="s">
        <v>237</v>
      </c>
      <c r="E47" s="51">
        <f>E6+E21</f>
        <v>580046214.5699999</v>
      </c>
      <c r="F47" s="52">
        <f>IF(E$47&gt;0,(E47/E$47)*100,0)</f>
        <v>100</v>
      </c>
    </row>
    <row r="48" spans="1:4" s="19" customFormat="1" ht="17.25" customHeight="1">
      <c r="A48" s="94"/>
      <c r="B48" s="95"/>
      <c r="C48" s="96"/>
      <c r="D48" s="97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5">
    <mergeCell ref="A1:F1"/>
    <mergeCell ref="A2:F2"/>
    <mergeCell ref="A3:E3"/>
    <mergeCell ref="A48:B48"/>
    <mergeCell ref="C48:D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Roman,標準"99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255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51626373740.4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23097512702</v>
      </c>
      <c r="F6" s="44">
        <f>IF(E$47&gt;0,(E6/E$47)*100,0)</f>
        <v>44.739754177088635</v>
      </c>
    </row>
    <row r="7" spans="1:6" s="14" customFormat="1" ht="15" customHeight="1">
      <c r="A7" s="15" t="s">
        <v>180</v>
      </c>
      <c r="B7" s="42">
        <f>SUM(B8:B13)</f>
        <v>6955829337.4</v>
      </c>
      <c r="C7" s="45">
        <f t="shared" si="0"/>
        <v>13.473402901348356</v>
      </c>
      <c r="D7" s="16" t="s">
        <v>181</v>
      </c>
      <c r="E7" s="42">
        <f>SUM(E8:E10)</f>
        <v>254738093</v>
      </c>
      <c r="F7" s="46">
        <f>IF(E$47&gt;0,(E7/E$47)*100,0)</f>
        <v>0.493426275261816</v>
      </c>
    </row>
    <row r="8" spans="1:6" s="19" customFormat="1" ht="15" customHeight="1">
      <c r="A8" s="17" t="s">
        <v>182</v>
      </c>
      <c r="B8" s="47">
        <v>1971573666.4</v>
      </c>
      <c r="C8" s="54">
        <f t="shared" si="0"/>
        <v>3.8189272721611927</v>
      </c>
      <c r="D8" s="18" t="s">
        <v>183</v>
      </c>
      <c r="E8" s="47">
        <v>0</v>
      </c>
      <c r="F8" s="41">
        <f>IF(E$47&gt;0,(E8/E$47)*100,0)</f>
        <v>0</v>
      </c>
    </row>
    <row r="9" spans="1:6" s="19" customFormat="1" ht="15" customHeight="1">
      <c r="A9" s="17" t="s">
        <v>184</v>
      </c>
      <c r="B9" s="47">
        <v>0</v>
      </c>
      <c r="C9" s="54">
        <f t="shared" si="0"/>
        <v>0</v>
      </c>
      <c r="D9" s="18" t="s">
        <v>185</v>
      </c>
      <c r="E9" s="47">
        <v>254738093</v>
      </c>
      <c r="F9" s="41">
        <f>IF(E$47&gt;0,(E9/E$47)*100,0)</f>
        <v>0.493426275261816</v>
      </c>
    </row>
    <row r="10" spans="1:6" s="19" customFormat="1" ht="15" customHeight="1">
      <c r="A10" s="17" t="s">
        <v>186</v>
      </c>
      <c r="B10" s="47">
        <v>389651182</v>
      </c>
      <c r="C10" s="54">
        <f t="shared" si="0"/>
        <v>0.7547521814321816</v>
      </c>
      <c r="D10" s="18" t="s">
        <v>187</v>
      </c>
      <c r="E10" s="47">
        <v>0</v>
      </c>
      <c r="F10" s="41">
        <f>IF(E$47&gt;0,(E10/E$47)*100,0)</f>
        <v>0</v>
      </c>
    </row>
    <row r="11" spans="1:6" s="19" customFormat="1" ht="15" customHeight="1">
      <c r="A11" s="17" t="s">
        <v>188</v>
      </c>
      <c r="B11" s="47">
        <v>492192605</v>
      </c>
      <c r="C11" s="54">
        <f t="shared" si="0"/>
        <v>0.9533743498525769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152120663</v>
      </c>
      <c r="C12" s="54">
        <f t="shared" si="0"/>
        <v>0.29465688170338916</v>
      </c>
      <c r="D12" s="16" t="s">
        <v>190</v>
      </c>
      <c r="E12" s="42">
        <f>SUM(E13)</f>
        <v>22830883980</v>
      </c>
      <c r="F12" s="46">
        <f>IF(E$47&gt;0,(E12/E$47)*100,0)</f>
        <v>44.223295819310636</v>
      </c>
    </row>
    <row r="13" spans="1:6" s="19" customFormat="1" ht="15" customHeight="1">
      <c r="A13" s="17" t="s">
        <v>191</v>
      </c>
      <c r="B13" s="47">
        <v>3950291221</v>
      </c>
      <c r="C13" s="54">
        <f t="shared" si="0"/>
        <v>7.6516922161990175</v>
      </c>
      <c r="D13" s="18" t="s">
        <v>192</v>
      </c>
      <c r="E13" s="47">
        <v>22830883980</v>
      </c>
      <c r="F13" s="41">
        <f>IF(E$47&gt;0,(E13/E$47)*100,0)</f>
        <v>44.223295819310636</v>
      </c>
    </row>
    <row r="14" spans="1:6" s="19" customFormat="1" ht="15" customHeight="1">
      <c r="A14" s="15" t="s">
        <v>193</v>
      </c>
      <c r="B14" s="42">
        <f>SUM(B16:B20)</f>
        <v>43526127365</v>
      </c>
      <c r="C14" s="45">
        <f>IF(B$6&gt;0,(B14/B$6)*100,0)</f>
        <v>84.30986763445446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11890629</v>
      </c>
      <c r="F15" s="46">
        <f>IF(E$47&gt;0,(E15/E$47)*100,0)</f>
        <v>0.023032082516179202</v>
      </c>
    </row>
    <row r="16" spans="1:6" s="19" customFormat="1" ht="15" customHeight="1">
      <c r="A16" s="17" t="s">
        <v>196</v>
      </c>
      <c r="B16" s="47">
        <v>0</v>
      </c>
      <c r="C16" s="54">
        <f t="shared" si="0"/>
        <v>0</v>
      </c>
      <c r="D16" s="18" t="s">
        <v>197</v>
      </c>
      <c r="E16" s="47">
        <v>11890629</v>
      </c>
      <c r="F16" s="41">
        <f>IF(E$47&gt;0,(E16/E$47)*100,0)</f>
        <v>0.023032082516179202</v>
      </c>
    </row>
    <row r="17" spans="1:6" s="19" customFormat="1" ht="15" customHeight="1">
      <c r="A17" s="17" t="s">
        <v>198</v>
      </c>
      <c r="B17" s="47">
        <v>0</v>
      </c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>
        <v>43520819973</v>
      </c>
      <c r="C18" s="54">
        <f t="shared" si="0"/>
        <v>84.29958724554571</v>
      </c>
      <c r="D18" s="18"/>
      <c r="E18" s="53"/>
      <c r="F18" s="11"/>
    </row>
    <row r="19" spans="1:6" s="19" customFormat="1" ht="15" customHeight="1">
      <c r="A19" s="17" t="s">
        <v>200</v>
      </c>
      <c r="B19" s="47">
        <v>5307392</v>
      </c>
      <c r="C19" s="54">
        <f t="shared" si="0"/>
        <v>0.01028038890875406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0</v>
      </c>
      <c r="C20" s="54">
        <f t="shared" si="0"/>
        <v>0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0</v>
      </c>
      <c r="C21" s="45">
        <f t="shared" si="0"/>
        <v>0</v>
      </c>
      <c r="D21" s="16" t="s">
        <v>203</v>
      </c>
      <c r="E21" s="42">
        <f>SUM(E22,E25,E29,E33)</f>
        <v>28528861038.4</v>
      </c>
      <c r="F21" s="46">
        <f>IF(E$47&gt;0,(E21/E$47)*100,0)</f>
        <v>55.26024582291137</v>
      </c>
    </row>
    <row r="22" spans="1:6" s="19" customFormat="1" ht="15" customHeight="1">
      <c r="A22" s="17" t="s">
        <v>204</v>
      </c>
      <c r="B22" s="47">
        <v>0</v>
      </c>
      <c r="C22" s="54">
        <f t="shared" si="0"/>
        <v>0</v>
      </c>
      <c r="D22" s="16" t="s">
        <v>205</v>
      </c>
      <c r="E22" s="42">
        <f>SUM(E23)</f>
        <v>28968119876.9</v>
      </c>
      <c r="F22" s="46">
        <f>IF(E$47&gt;0,(E22/E$47)*100,0)</f>
        <v>56.11108776022965</v>
      </c>
    </row>
    <row r="23" spans="1:6" s="19" customFormat="1" ht="15" customHeight="1">
      <c r="A23" s="17" t="s">
        <v>206</v>
      </c>
      <c r="B23" s="47">
        <v>0</v>
      </c>
      <c r="C23" s="54">
        <f t="shared" si="0"/>
        <v>0</v>
      </c>
      <c r="D23" s="18" t="s">
        <v>207</v>
      </c>
      <c r="E23" s="47">
        <v>28968119876.9</v>
      </c>
      <c r="F23" s="41">
        <f>IF(E$47&gt;0,(E23/E$47)*100,0)</f>
        <v>56.11108776022965</v>
      </c>
    </row>
    <row r="24" spans="1:6" s="19" customFormat="1" ht="15" customHeight="1">
      <c r="A24" s="17" t="s">
        <v>208</v>
      </c>
      <c r="B24" s="47">
        <v>0</v>
      </c>
      <c r="C24" s="54">
        <f t="shared" si="0"/>
        <v>0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0</v>
      </c>
      <c r="C25" s="54">
        <f t="shared" si="0"/>
        <v>0</v>
      </c>
      <c r="D25" s="16" t="s">
        <v>210</v>
      </c>
      <c r="E25" s="42">
        <f>SUM(E26:E27)</f>
        <v>0</v>
      </c>
      <c r="F25" s="46">
        <f>IF(E$47&gt;0,(E25/E$47)*100,0)</f>
        <v>0</v>
      </c>
    </row>
    <row r="26" spans="1:6" s="19" customFormat="1" ht="15" customHeight="1">
      <c r="A26" s="17" t="s">
        <v>211</v>
      </c>
      <c r="B26" s="47">
        <v>0</v>
      </c>
      <c r="C26" s="54">
        <f t="shared" si="0"/>
        <v>0</v>
      </c>
      <c r="D26" s="18" t="s">
        <v>212</v>
      </c>
      <c r="E26" s="47"/>
      <c r="F26" s="41">
        <f>IF(E$47&gt;0,(E26/E$47)*100,0)</f>
        <v>0</v>
      </c>
    </row>
    <row r="27" spans="1:6" s="19" customFormat="1" ht="15" customHeight="1">
      <c r="A27" s="17" t="s">
        <v>213</v>
      </c>
      <c r="B27" s="47">
        <v>0</v>
      </c>
      <c r="C27" s="54">
        <f t="shared" si="0"/>
        <v>0</v>
      </c>
      <c r="D27" s="18" t="s">
        <v>214</v>
      </c>
      <c r="E27" s="47"/>
      <c r="F27" s="41">
        <f>IF(E$47&gt;0,(E27/E$47)*100,0)</f>
        <v>0</v>
      </c>
    </row>
    <row r="28" spans="1:6" s="19" customFormat="1" ht="15" customHeight="1">
      <c r="A28" s="17" t="s">
        <v>215</v>
      </c>
      <c r="B28" s="47">
        <v>0</v>
      </c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>
        <v>0</v>
      </c>
      <c r="C29" s="54">
        <f t="shared" si="0"/>
        <v>0</v>
      </c>
      <c r="D29" s="16" t="s">
        <v>217</v>
      </c>
      <c r="E29" s="42">
        <f>SUM(E30:E31)</f>
        <v>-439258838.5</v>
      </c>
      <c r="F29" s="46">
        <f>IF(E$47&gt;0,(E29/E$47)*100,0)</f>
        <v>-0.8508419373182894</v>
      </c>
    </row>
    <row r="30" spans="1:6" s="19" customFormat="1" ht="15" customHeight="1">
      <c r="A30" s="17" t="s">
        <v>218</v>
      </c>
      <c r="B30" s="47">
        <v>0</v>
      </c>
      <c r="C30" s="54">
        <f t="shared" si="0"/>
        <v>0</v>
      </c>
      <c r="D30" s="18" t="s">
        <v>219</v>
      </c>
      <c r="E30" s="47"/>
      <c r="F30" s="41">
        <f>IF(E$47&gt;0,(E30/E$47)*100,0)</f>
        <v>0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>
        <v>-439258838.5</v>
      </c>
      <c r="F31" s="41">
        <f>IF(E$47&gt;0,(E31/E$47)*100,0)</f>
        <v>-0.8508419373182894</v>
      </c>
    </row>
    <row r="32" spans="1:6" s="19" customFormat="1" ht="15" customHeight="1">
      <c r="A32" s="17" t="s">
        <v>222</v>
      </c>
      <c r="B32" s="47">
        <v>0</v>
      </c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>
        <v>0</v>
      </c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>
        <v>0</v>
      </c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0</v>
      </c>
      <c r="C35" s="45">
        <f t="shared" si="0"/>
        <v>0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0</v>
      </c>
      <c r="C36" s="54">
        <f t="shared" si="0"/>
        <v>0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>
        <v>0</v>
      </c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1144417038</v>
      </c>
      <c r="C39" s="45">
        <f t="shared" si="0"/>
        <v>2.216729464197175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1144417038</v>
      </c>
      <c r="C41" s="54">
        <f t="shared" si="0"/>
        <v>2.216729464197175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51626373740.4</v>
      </c>
      <c r="C47" s="50">
        <f>IF(B$6&gt;0,(B47/B$6)*100,0)</f>
        <v>100</v>
      </c>
      <c r="D47" s="21" t="s">
        <v>237</v>
      </c>
      <c r="E47" s="51">
        <f>E6+E21</f>
        <v>51626373740.4</v>
      </c>
      <c r="F47" s="52">
        <f>IF(E$47&gt;0,(E47/E$47)*100,0)</f>
        <v>100</v>
      </c>
    </row>
    <row r="48" spans="1:4" s="19" customFormat="1" ht="17.25" customHeight="1">
      <c r="A48" s="94"/>
      <c r="B48" s="95"/>
      <c r="C48" s="96"/>
      <c r="D48" s="97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5">
    <mergeCell ref="A1:F1"/>
    <mergeCell ref="A2:F2"/>
    <mergeCell ref="A3:E3"/>
    <mergeCell ref="A48:B48"/>
    <mergeCell ref="C48:D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Roman,標準"101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258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769704427.49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13411002</v>
      </c>
      <c r="F6" s="44">
        <f>IF(E$47&gt;0,(E6/E$47)*100,0)</f>
        <v>1.7423573934390855</v>
      </c>
    </row>
    <row r="7" spans="1:6" s="14" customFormat="1" ht="15" customHeight="1">
      <c r="A7" s="15" t="s">
        <v>180</v>
      </c>
      <c r="B7" s="42">
        <f>SUM(B8:B13)</f>
        <v>395968253.49</v>
      </c>
      <c r="C7" s="45">
        <f t="shared" si="0"/>
        <v>51.44419589494233</v>
      </c>
      <c r="D7" s="16" t="s">
        <v>181</v>
      </c>
      <c r="E7" s="42">
        <f>SUM(E8:E10)</f>
        <v>8385530</v>
      </c>
      <c r="F7" s="46">
        <f>IF(E$47&gt;0,(E7/E$47)*100,0)</f>
        <v>1.0894480661031334</v>
      </c>
    </row>
    <row r="8" spans="1:6" s="19" customFormat="1" ht="15" customHeight="1">
      <c r="A8" s="17" t="s">
        <v>182</v>
      </c>
      <c r="B8" s="47">
        <v>274869307.61</v>
      </c>
      <c r="C8" s="54">
        <f t="shared" si="0"/>
        <v>35.71102072341543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5495313</v>
      </c>
      <c r="F9" s="41">
        <f>IF(E$47&gt;0,(E9/E$47)*100,0)</f>
        <v>0.7139510705323824</v>
      </c>
    </row>
    <row r="10" spans="1:6" s="19" customFormat="1" ht="15" customHeight="1">
      <c r="A10" s="17" t="s">
        <v>186</v>
      </c>
      <c r="B10" s="47">
        <v>760418</v>
      </c>
      <c r="C10" s="54">
        <f t="shared" si="0"/>
        <v>0.09879350733108254</v>
      </c>
      <c r="D10" s="18" t="s">
        <v>187</v>
      </c>
      <c r="E10" s="47">
        <v>2890217</v>
      </c>
      <c r="F10" s="41">
        <f>IF(E$47&gt;0,(E10/E$47)*100,0)</f>
        <v>0.37549699557075106</v>
      </c>
    </row>
    <row r="11" spans="1:6" s="19" customFormat="1" ht="15" customHeight="1">
      <c r="A11" s="17" t="s">
        <v>188</v>
      </c>
      <c r="B11" s="47">
        <v>120333527.88</v>
      </c>
      <c r="C11" s="54">
        <f t="shared" si="0"/>
        <v>15.633732064190752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5000</v>
      </c>
      <c r="C12" s="54">
        <f t="shared" si="0"/>
        <v>0.0006496000050701228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/>
      <c r="C13" s="54">
        <f t="shared" si="0"/>
        <v>0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858442</v>
      </c>
      <c r="C14" s="45">
        <f>IF(B$6&gt;0,(B14/B$6)*100,0)</f>
        <v>0.11152878551048129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5025472</v>
      </c>
      <c r="F15" s="46">
        <f>IF(E$47&gt;0,(E15/E$47)*100,0)</f>
        <v>0.6529093273359521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5025472</v>
      </c>
      <c r="F16" s="41">
        <f>IF(E$47&gt;0,(E16/E$47)*100,0)</f>
        <v>0.6529093273359521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858442</v>
      </c>
      <c r="C20" s="54">
        <f t="shared" si="0"/>
        <v>0.11152878551048129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371889726</v>
      </c>
      <c r="C21" s="45">
        <f t="shared" si="0"/>
        <v>48.31591357902531</v>
      </c>
      <c r="D21" s="16" t="s">
        <v>203</v>
      </c>
      <c r="E21" s="42">
        <f>SUM(E22,E25,E29,E33)</f>
        <v>756293425.49</v>
      </c>
      <c r="F21" s="46">
        <f>IF(E$47&gt;0,(E21/E$47)*100,0)</f>
        <v>98.2576426065609</v>
      </c>
    </row>
    <row r="22" spans="1:6" s="19" customFormat="1" ht="15" customHeight="1">
      <c r="A22" s="17" t="s">
        <v>204</v>
      </c>
      <c r="B22" s="47"/>
      <c r="C22" s="54">
        <f t="shared" si="0"/>
        <v>0</v>
      </c>
      <c r="D22" s="16" t="s">
        <v>205</v>
      </c>
      <c r="E22" s="42">
        <f>SUM(E23)</f>
        <v>379694757</v>
      </c>
      <c r="F22" s="46">
        <f>IF(E$47&gt;0,(E22/E$47)*100,0)</f>
        <v>49.32994321445981</v>
      </c>
    </row>
    <row r="23" spans="1:6" s="19" customFormat="1" ht="15" customHeight="1">
      <c r="A23" s="17" t="s">
        <v>206</v>
      </c>
      <c r="B23" s="47"/>
      <c r="C23" s="54">
        <f t="shared" si="0"/>
        <v>0</v>
      </c>
      <c r="D23" s="18" t="s">
        <v>207</v>
      </c>
      <c r="E23" s="47">
        <v>379694757</v>
      </c>
      <c r="F23" s="41">
        <f>IF(E$47&gt;0,(E23/E$47)*100,0)</f>
        <v>49.32994321445981</v>
      </c>
    </row>
    <row r="24" spans="1:6" s="19" customFormat="1" ht="15" customHeight="1">
      <c r="A24" s="17" t="s">
        <v>208</v>
      </c>
      <c r="B24" s="47">
        <v>1337023</v>
      </c>
      <c r="C24" s="54">
        <f t="shared" si="0"/>
        <v>0.17370602951577416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193430</v>
      </c>
      <c r="C25" s="54">
        <f t="shared" si="0"/>
        <v>0.02513042579614277</v>
      </c>
      <c r="D25" s="16" t="s">
        <v>210</v>
      </c>
      <c r="E25" s="42">
        <f>SUM(E26:E27)</f>
        <v>358306436.74</v>
      </c>
      <c r="F25" s="46">
        <f>IF(E$47&gt;0,(E25/E$47)*100,0)</f>
        <v>46.55117262459233</v>
      </c>
    </row>
    <row r="26" spans="1:6" s="19" customFormat="1" ht="15" customHeight="1">
      <c r="A26" s="17" t="s">
        <v>211</v>
      </c>
      <c r="B26" s="47">
        <v>68922</v>
      </c>
      <c r="C26" s="54">
        <f t="shared" si="0"/>
        <v>0.008954346309888601</v>
      </c>
      <c r="D26" s="18" t="s">
        <v>212</v>
      </c>
      <c r="E26" s="47">
        <v>335665948.23</v>
      </c>
      <c r="F26" s="41">
        <f>IF(E$47&gt;0,(E26/E$47)*100,0)</f>
        <v>43.60972033441512</v>
      </c>
    </row>
    <row r="27" spans="1:6" s="19" customFormat="1" ht="15" customHeight="1">
      <c r="A27" s="17" t="s">
        <v>213</v>
      </c>
      <c r="B27" s="47">
        <v>370290351</v>
      </c>
      <c r="C27" s="54">
        <f t="shared" si="0"/>
        <v>48.10812277740351</v>
      </c>
      <c r="D27" s="18" t="s">
        <v>214</v>
      </c>
      <c r="E27" s="47">
        <v>22640488.51</v>
      </c>
      <c r="F27" s="41">
        <f>IF(E$47&gt;0,(E27/E$47)*100,0)</f>
        <v>2.9414522901772115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18292231.75</v>
      </c>
      <c r="F29" s="46">
        <f>IF(E$47&gt;0,(E29/E$47)*100,0)</f>
        <v>2.3765267675087727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>
        <v>18292231.75</v>
      </c>
      <c r="F30" s="41">
        <f>IF(E$47&gt;0,(E30/E$47)*100,0)</f>
        <v>2.3765267675087727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988006</v>
      </c>
      <c r="C35" s="45">
        <f t="shared" si="0"/>
        <v>0.12836174052186236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988006</v>
      </c>
      <c r="C36" s="54">
        <f t="shared" si="0"/>
        <v>0.12836174052186236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0</v>
      </c>
      <c r="C39" s="45">
        <f t="shared" si="0"/>
        <v>0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/>
      <c r="C41" s="54">
        <f t="shared" si="0"/>
        <v>0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769704427.49</v>
      </c>
      <c r="C47" s="50">
        <f>IF(B$6&gt;0,(B47/B$6)*100,0)</f>
        <v>100</v>
      </c>
      <c r="D47" s="21" t="s">
        <v>237</v>
      </c>
      <c r="E47" s="51">
        <f>E6+E21</f>
        <v>769704427.49</v>
      </c>
      <c r="F47" s="52">
        <f>IF(E$47&gt;0,(E47/E$47)*100,0)</f>
        <v>100</v>
      </c>
    </row>
    <row r="48" spans="1:6" s="19" customFormat="1" ht="17.25" customHeight="1">
      <c r="A48" s="94" t="s">
        <v>293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Roman,標準"103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B7" sqref="B7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257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6847976595.5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41027</v>
      </c>
      <c r="F6" s="44">
        <f>IF(E$47&gt;0,(E6/E$47)*100,0)</f>
        <v>0.0005991112765624814</v>
      </c>
    </row>
    <row r="7" spans="1:6" s="14" customFormat="1" ht="15" customHeight="1">
      <c r="A7" s="15" t="s">
        <v>180</v>
      </c>
      <c r="B7" s="42">
        <f>SUM(B8:B13)</f>
        <v>5568741760.5</v>
      </c>
      <c r="C7" s="45">
        <f t="shared" si="0"/>
        <v>81.31952092475576</v>
      </c>
      <c r="D7" s="16" t="s">
        <v>181</v>
      </c>
      <c r="E7" s="42">
        <f>SUM(E8:E10)</f>
        <v>0</v>
      </c>
      <c r="F7" s="46">
        <f>IF(E$47&gt;0,(E7/E$47)*100,0)</f>
        <v>0</v>
      </c>
    </row>
    <row r="8" spans="1:6" s="19" customFormat="1" ht="15" customHeight="1">
      <c r="A8" s="17" t="s">
        <v>182</v>
      </c>
      <c r="B8" s="47">
        <v>4081627235.5</v>
      </c>
      <c r="C8" s="54">
        <f t="shared" si="0"/>
        <v>59.60340516032361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/>
      <c r="F9" s="41">
        <f>IF(E$47&gt;0,(E9/E$47)*100,0)</f>
        <v>0</v>
      </c>
    </row>
    <row r="10" spans="1:6" s="19" customFormat="1" ht="15" customHeight="1">
      <c r="A10" s="17" t="s">
        <v>186</v>
      </c>
      <c r="B10" s="47">
        <v>1327346819</v>
      </c>
      <c r="C10" s="54">
        <f t="shared" si="0"/>
        <v>19.38305133624781</v>
      </c>
      <c r="D10" s="18" t="s">
        <v>187</v>
      </c>
      <c r="E10" s="47"/>
      <c r="F10" s="41">
        <f>IF(E$47&gt;0,(E10/E$47)*100,0)</f>
        <v>0</v>
      </c>
    </row>
    <row r="11" spans="1:6" s="19" customFormat="1" ht="15" customHeight="1">
      <c r="A11" s="17" t="s">
        <v>188</v>
      </c>
      <c r="B11" s="47"/>
      <c r="C11" s="54">
        <f t="shared" si="0"/>
        <v>0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128400</v>
      </c>
      <c r="C12" s="54">
        <f t="shared" si="0"/>
        <v>0.0018750064082341533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159639306</v>
      </c>
      <c r="C13" s="54">
        <f t="shared" si="0"/>
        <v>2.3311894217761133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1089391038</v>
      </c>
      <c r="C14" s="45">
        <f>IF(B$6&gt;0,(B14/B$6)*100,0)</f>
        <v>15.908217891922554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41027</v>
      </c>
      <c r="F15" s="46">
        <f>IF(E$47&gt;0,(E15/E$47)*100,0)</f>
        <v>0.0005991112765624814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41027</v>
      </c>
      <c r="F16" s="41">
        <f>IF(E$47&gt;0,(E16/E$47)*100,0)</f>
        <v>0.0005991112765624814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>
        <v>1089391038</v>
      </c>
      <c r="C18" s="54">
        <f t="shared" si="0"/>
        <v>15.908217891922554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/>
      <c r="C20" s="54">
        <f t="shared" si="0"/>
        <v>0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193180</v>
      </c>
      <c r="C21" s="45">
        <f t="shared" si="0"/>
        <v>0.0028209792674663064</v>
      </c>
      <c r="D21" s="16" t="s">
        <v>203</v>
      </c>
      <c r="E21" s="42">
        <f>SUM(E22,E25,E29,E33)</f>
        <v>6847935568.5</v>
      </c>
      <c r="F21" s="46">
        <f>IF(E$47&gt;0,(E21/E$47)*100,0)</f>
        <v>99.99940088872343</v>
      </c>
    </row>
    <row r="22" spans="1:6" s="19" customFormat="1" ht="15" customHeight="1">
      <c r="A22" s="17" t="s">
        <v>204</v>
      </c>
      <c r="B22" s="47"/>
      <c r="C22" s="54">
        <f t="shared" si="0"/>
        <v>0</v>
      </c>
      <c r="D22" s="16" t="s">
        <v>205</v>
      </c>
      <c r="E22" s="42">
        <f>SUM(E23)</f>
        <v>4970928745.5</v>
      </c>
      <c r="F22" s="46">
        <f>IF(E$47&gt;0,(E22/E$47)*100,0)</f>
        <v>72.5897449586282</v>
      </c>
    </row>
    <row r="23" spans="1:6" s="19" customFormat="1" ht="15" customHeight="1">
      <c r="A23" s="17" t="s">
        <v>206</v>
      </c>
      <c r="B23" s="47"/>
      <c r="C23" s="54">
        <f t="shared" si="0"/>
        <v>0</v>
      </c>
      <c r="D23" s="18" t="s">
        <v>207</v>
      </c>
      <c r="E23" s="47">
        <v>4970928745.5</v>
      </c>
      <c r="F23" s="41">
        <f>IF(E$47&gt;0,(E23/E$47)*100,0)</f>
        <v>72.5897449586282</v>
      </c>
    </row>
    <row r="24" spans="1:6" s="19" customFormat="1" ht="15" customHeight="1">
      <c r="A24" s="17" t="s">
        <v>208</v>
      </c>
      <c r="B24" s="47"/>
      <c r="C24" s="54">
        <f t="shared" si="0"/>
        <v>0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95550</v>
      </c>
      <c r="C25" s="54">
        <f t="shared" si="0"/>
        <v>0.0013953026659406023</v>
      </c>
      <c r="D25" s="16" t="s">
        <v>210</v>
      </c>
      <c r="E25" s="42">
        <f>SUM(E26:E27)</f>
        <v>0</v>
      </c>
      <c r="F25" s="46">
        <f>IF(E$47&gt;0,(E25/E$47)*100,0)</f>
        <v>0</v>
      </c>
    </row>
    <row r="26" spans="1:6" s="19" customFormat="1" ht="15" customHeight="1">
      <c r="A26" s="17" t="s">
        <v>211</v>
      </c>
      <c r="B26" s="47"/>
      <c r="C26" s="54">
        <f t="shared" si="0"/>
        <v>0</v>
      </c>
      <c r="D26" s="18" t="s">
        <v>212</v>
      </c>
      <c r="E26" s="47"/>
      <c r="F26" s="41">
        <f>IF(E$47&gt;0,(E26/E$47)*100,0)</f>
        <v>0</v>
      </c>
    </row>
    <row r="27" spans="1:6" s="19" customFormat="1" ht="15" customHeight="1">
      <c r="A27" s="17" t="s">
        <v>213</v>
      </c>
      <c r="B27" s="47">
        <v>97630</v>
      </c>
      <c r="C27" s="54">
        <f t="shared" si="0"/>
        <v>0.0014256766015257039</v>
      </c>
      <c r="D27" s="18" t="s">
        <v>214</v>
      </c>
      <c r="E27" s="47"/>
      <c r="F27" s="41">
        <f>IF(E$47&gt;0,(E27/E$47)*100,0)</f>
        <v>0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1877006823</v>
      </c>
      <c r="F29" s="46">
        <f>IF(E$47&gt;0,(E29/E$47)*100,0)</f>
        <v>27.40965593009524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>
        <v>1877006823</v>
      </c>
      <c r="F30" s="41">
        <f>IF(E$47&gt;0,(E30/E$47)*100,0)</f>
        <v>27.40965593009524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638984</v>
      </c>
      <c r="C35" s="45">
        <f t="shared" si="0"/>
        <v>0.00933098983457237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638984</v>
      </c>
      <c r="C36" s="54">
        <f t="shared" si="0"/>
        <v>0.00933098983457237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189011633</v>
      </c>
      <c r="C39" s="45">
        <f t="shared" si="0"/>
        <v>2.7601092142196415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189011633</v>
      </c>
      <c r="C41" s="54">
        <f t="shared" si="0"/>
        <v>2.7601092142196415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6847976595.5</v>
      </c>
      <c r="C47" s="50">
        <f>IF(B$6&gt;0,(B47/B$6)*100,0)</f>
        <v>100</v>
      </c>
      <c r="D47" s="21" t="s">
        <v>237</v>
      </c>
      <c r="E47" s="51">
        <f>E6+E21</f>
        <v>6847976595.5</v>
      </c>
      <c r="F47" s="52">
        <f>IF(E$47&gt;0,(E47/E$47)*100,0)</f>
        <v>100</v>
      </c>
    </row>
    <row r="48" spans="1:4" s="19" customFormat="1" ht="17.25" customHeight="1">
      <c r="A48" s="94"/>
      <c r="B48" s="95"/>
      <c r="C48" s="96"/>
      <c r="D48" s="97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5">
    <mergeCell ref="A1:F1"/>
    <mergeCell ref="A2:F2"/>
    <mergeCell ref="A3:E3"/>
    <mergeCell ref="A48:B48"/>
    <mergeCell ref="C48:D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Roman,標準"105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1:BM102"/>
  <sheetViews>
    <sheetView workbookViewId="0" topLeftCell="A1">
      <selection activeCell="A1" sqref="A1"/>
    </sheetView>
  </sheetViews>
  <sheetFormatPr defaultColWidth="9.00390625" defaultRowHeight="16.5"/>
  <cols>
    <col min="1" max="1" width="21.625" style="60" customWidth="1"/>
    <col min="2" max="3" width="21.625" style="32" customWidth="1"/>
    <col min="4" max="5" width="21.625" style="60" customWidth="1"/>
    <col min="6" max="7" width="21.625" style="32" customWidth="1"/>
    <col min="8" max="9" width="21.625" style="60" customWidth="1"/>
    <col min="10" max="11" width="21.625" style="32" customWidth="1"/>
    <col min="12" max="13" width="21.625" style="60" customWidth="1"/>
    <col min="14" max="15" width="21.625" style="32" customWidth="1"/>
    <col min="16" max="17" width="21.625" style="60" customWidth="1"/>
    <col min="18" max="19" width="21.625" style="32" customWidth="1"/>
    <col min="20" max="21" width="21.625" style="60" customWidth="1"/>
    <col min="22" max="24" width="21.625" style="32" customWidth="1"/>
    <col min="25" max="26" width="21.625" style="60" customWidth="1"/>
    <col min="27" max="27" width="21.625" style="32" customWidth="1"/>
    <col min="28" max="32" width="21.625" style="60" customWidth="1"/>
    <col min="33" max="33" width="21.625" style="32" customWidth="1"/>
    <col min="34" max="36" width="21.625" style="60" customWidth="1"/>
    <col min="37" max="37" width="21.625" style="32" customWidth="1"/>
    <col min="38" max="40" width="21.625" style="60" customWidth="1"/>
    <col min="41" max="41" width="21.625" style="32" customWidth="1"/>
    <col min="42" max="42" width="21.625" style="60" customWidth="1"/>
    <col min="43" max="44" width="21.625" style="32" customWidth="1"/>
    <col min="45" max="45" width="21.625" style="60" customWidth="1"/>
    <col min="46" max="46" width="21.625" style="32" customWidth="1"/>
    <col min="47" max="47" width="21.625" style="60" customWidth="1"/>
    <col min="48" max="50" width="21.625" style="32" customWidth="1"/>
    <col min="51" max="52" width="21.625" style="60" customWidth="1"/>
    <col min="53" max="53" width="21.625" style="32" customWidth="1"/>
    <col min="54" max="54" width="20.875" style="60" customWidth="1"/>
    <col min="55" max="55" width="21.375" style="32" customWidth="1"/>
    <col min="56" max="56" width="22.625" style="32" customWidth="1"/>
    <col min="57" max="60" width="21.625" style="60" customWidth="1"/>
    <col min="61" max="61" width="29.00390625" style="60" customWidth="1"/>
    <col min="62" max="62" width="35.00390625" style="27" customWidth="1"/>
    <col min="63" max="63" width="17.875" style="27" customWidth="1"/>
    <col min="64" max="64" width="15.75390625" style="32" customWidth="1"/>
    <col min="65" max="65" width="15.375" style="38" customWidth="1"/>
    <col min="66" max="16384" width="9.00390625" style="32" customWidth="1"/>
  </cols>
  <sheetData>
    <row r="1" spans="1:65" s="25" customFormat="1" ht="27.75">
      <c r="A1" s="57"/>
      <c r="D1" s="61" t="s">
        <v>166</v>
      </c>
      <c r="E1" s="62" t="s">
        <v>244</v>
      </c>
      <c r="F1" s="8"/>
      <c r="G1" s="26"/>
      <c r="H1" s="57"/>
      <c r="I1" s="57"/>
      <c r="L1" s="61" t="s">
        <v>166</v>
      </c>
      <c r="M1" s="62" t="s">
        <v>65</v>
      </c>
      <c r="N1" s="26"/>
      <c r="O1" s="3"/>
      <c r="P1" s="62"/>
      <c r="Q1" s="57"/>
      <c r="R1" s="26"/>
      <c r="T1" s="61" t="s">
        <v>166</v>
      </c>
      <c r="U1" s="62" t="s">
        <v>65</v>
      </c>
      <c r="Y1" s="57"/>
      <c r="Z1" s="61"/>
      <c r="AA1" s="8"/>
      <c r="AB1" s="61" t="s">
        <v>166</v>
      </c>
      <c r="AC1" s="62" t="s">
        <v>65</v>
      </c>
      <c r="AD1" s="62"/>
      <c r="AE1" s="57"/>
      <c r="AF1" s="57"/>
      <c r="AH1" s="57"/>
      <c r="AI1" s="57"/>
      <c r="AJ1" s="61" t="s">
        <v>166</v>
      </c>
      <c r="AK1" s="62" t="s">
        <v>65</v>
      </c>
      <c r="AL1" s="67"/>
      <c r="AM1" s="62"/>
      <c r="AN1" s="57"/>
      <c r="AP1" s="57"/>
      <c r="AR1" s="61" t="s">
        <v>166</v>
      </c>
      <c r="AS1" s="62" t="s">
        <v>65</v>
      </c>
      <c r="AT1" s="62"/>
      <c r="AU1" s="61"/>
      <c r="AY1" s="67"/>
      <c r="AZ1" s="61" t="s">
        <v>166</v>
      </c>
      <c r="BA1" s="62" t="s">
        <v>65</v>
      </c>
      <c r="BB1" s="67"/>
      <c r="BC1" s="8"/>
      <c r="BD1" s="26"/>
      <c r="BE1" s="57"/>
      <c r="BF1" s="67"/>
      <c r="BG1" s="67"/>
      <c r="BH1" s="77" t="s">
        <v>166</v>
      </c>
      <c r="BI1" s="62" t="s">
        <v>65</v>
      </c>
      <c r="BJ1" s="62"/>
      <c r="BM1" s="33"/>
    </row>
    <row r="2" spans="1:65" s="27" customFormat="1" ht="27.75" customHeight="1">
      <c r="A2" s="58"/>
      <c r="D2" s="68" t="s">
        <v>66</v>
      </c>
      <c r="E2" s="69" t="s">
        <v>17</v>
      </c>
      <c r="F2" s="10"/>
      <c r="H2" s="58"/>
      <c r="I2" s="58"/>
      <c r="L2" s="68" t="s">
        <v>66</v>
      </c>
      <c r="M2" s="69" t="s">
        <v>17</v>
      </c>
      <c r="O2" s="9"/>
      <c r="P2" s="64"/>
      <c r="Q2" s="58"/>
      <c r="T2" s="68" t="s">
        <v>66</v>
      </c>
      <c r="U2" s="69" t="s">
        <v>17</v>
      </c>
      <c r="Y2" s="58"/>
      <c r="Z2" s="58"/>
      <c r="AA2" s="10"/>
      <c r="AB2" s="68" t="s">
        <v>66</v>
      </c>
      <c r="AC2" s="69" t="s">
        <v>17</v>
      </c>
      <c r="AD2" s="64"/>
      <c r="AE2" s="58"/>
      <c r="AF2" s="58"/>
      <c r="AH2" s="58"/>
      <c r="AI2" s="58"/>
      <c r="AJ2" s="68" t="s">
        <v>66</v>
      </c>
      <c r="AK2" s="69" t="s">
        <v>17</v>
      </c>
      <c r="AL2" s="63"/>
      <c r="AM2" s="64"/>
      <c r="AN2" s="58"/>
      <c r="AP2" s="58"/>
      <c r="AR2" s="68" t="s">
        <v>66</v>
      </c>
      <c r="AS2" s="69" t="s">
        <v>17</v>
      </c>
      <c r="AT2" s="64"/>
      <c r="AU2" s="58"/>
      <c r="AY2" s="63"/>
      <c r="AZ2" s="68" t="s">
        <v>66</v>
      </c>
      <c r="BA2" s="69" t="s">
        <v>17</v>
      </c>
      <c r="BB2" s="63"/>
      <c r="BC2" s="10"/>
      <c r="BE2" s="58"/>
      <c r="BF2" s="63"/>
      <c r="BG2" s="63"/>
      <c r="BH2" s="68" t="s">
        <v>66</v>
      </c>
      <c r="BI2" s="69" t="s">
        <v>17</v>
      </c>
      <c r="BJ2" s="69"/>
      <c r="BM2" s="34"/>
    </row>
    <row r="3" spans="1:65" s="27" customFormat="1" ht="16.5" customHeight="1">
      <c r="A3" s="58"/>
      <c r="D3" s="63"/>
      <c r="E3" s="64"/>
      <c r="F3" s="10"/>
      <c r="H3" s="58"/>
      <c r="I3" s="58"/>
      <c r="L3" s="63"/>
      <c r="M3" s="64"/>
      <c r="O3" s="9"/>
      <c r="P3" s="64"/>
      <c r="Q3" s="58"/>
      <c r="T3" s="63"/>
      <c r="U3" s="64"/>
      <c r="Y3" s="58"/>
      <c r="Z3" s="83"/>
      <c r="AA3" s="10"/>
      <c r="AB3" s="63"/>
      <c r="AC3" s="64"/>
      <c r="AD3" s="83"/>
      <c r="AE3" s="58"/>
      <c r="AF3" s="58"/>
      <c r="AH3" s="58"/>
      <c r="AI3" s="83"/>
      <c r="AJ3" s="63"/>
      <c r="AK3" s="64"/>
      <c r="AL3" s="63"/>
      <c r="AM3" s="85"/>
      <c r="AN3" s="58"/>
      <c r="AP3" s="58"/>
      <c r="AR3" s="63"/>
      <c r="AS3" s="64"/>
      <c r="AT3" s="64"/>
      <c r="AU3" s="58"/>
      <c r="AY3" s="63"/>
      <c r="AZ3" s="63"/>
      <c r="BA3" s="64"/>
      <c r="BB3" s="63"/>
      <c r="BC3" s="10"/>
      <c r="BE3" s="58"/>
      <c r="BF3" s="63"/>
      <c r="BG3" s="63"/>
      <c r="BH3" s="63"/>
      <c r="BI3" s="64"/>
      <c r="BJ3" s="64"/>
      <c r="BM3" s="34"/>
    </row>
    <row r="4" spans="1:65" s="27" customFormat="1" ht="21.75" customHeight="1" thickBot="1">
      <c r="A4" s="58"/>
      <c r="C4" s="28"/>
      <c r="D4" s="65" t="s">
        <v>240</v>
      </c>
      <c r="E4" s="66" t="s">
        <v>239</v>
      </c>
      <c r="F4" s="7"/>
      <c r="H4" s="66" t="s">
        <v>67</v>
      </c>
      <c r="I4" s="58"/>
      <c r="K4" s="7"/>
      <c r="L4" s="65" t="s">
        <v>240</v>
      </c>
      <c r="M4" s="66" t="s">
        <v>239</v>
      </c>
      <c r="O4" s="2"/>
      <c r="P4" s="66" t="s">
        <v>67</v>
      </c>
      <c r="Q4" s="58"/>
      <c r="T4" s="65" t="s">
        <v>240</v>
      </c>
      <c r="U4" s="66" t="s">
        <v>239</v>
      </c>
      <c r="X4" s="76" t="s">
        <v>175</v>
      </c>
      <c r="Y4" s="58"/>
      <c r="Z4" s="66"/>
      <c r="AA4" s="7"/>
      <c r="AB4" s="65" t="s">
        <v>240</v>
      </c>
      <c r="AC4" s="66" t="s">
        <v>239</v>
      </c>
      <c r="AD4" s="66"/>
      <c r="AE4" s="58"/>
      <c r="AF4" s="66" t="s">
        <v>67</v>
      </c>
      <c r="AG4" s="7"/>
      <c r="AH4" s="66"/>
      <c r="AI4" s="66"/>
      <c r="AJ4" s="65" t="s">
        <v>240</v>
      </c>
      <c r="AK4" s="66" t="s">
        <v>239</v>
      </c>
      <c r="AL4" s="65"/>
      <c r="AM4" s="66"/>
      <c r="AN4" s="66" t="s">
        <v>67</v>
      </c>
      <c r="AO4" s="7"/>
      <c r="AP4" s="66"/>
      <c r="AQ4" s="7"/>
      <c r="AR4" s="65" t="s">
        <v>240</v>
      </c>
      <c r="AS4" s="66" t="s">
        <v>239</v>
      </c>
      <c r="AT4" s="66"/>
      <c r="AU4" s="66"/>
      <c r="AV4" s="66" t="s">
        <v>67</v>
      </c>
      <c r="AW4" s="7"/>
      <c r="AY4" s="65"/>
      <c r="AZ4" s="65" t="s">
        <v>240</v>
      </c>
      <c r="BA4" s="66" t="s">
        <v>239</v>
      </c>
      <c r="BB4" s="66"/>
      <c r="BC4" s="7"/>
      <c r="BD4" s="66" t="s">
        <v>67</v>
      </c>
      <c r="BE4" s="58"/>
      <c r="BF4" s="65"/>
      <c r="BG4" s="65"/>
      <c r="BH4" s="65" t="s">
        <v>240</v>
      </c>
      <c r="BI4" s="66" t="s">
        <v>239</v>
      </c>
      <c r="BJ4" s="66"/>
      <c r="BK4" s="55" t="s">
        <v>167</v>
      </c>
      <c r="BM4" s="34"/>
    </row>
    <row r="5" spans="1:65" s="29" customFormat="1" ht="16.5" customHeight="1">
      <c r="A5" s="106" t="s">
        <v>1</v>
      </c>
      <c r="B5" s="116" t="s">
        <v>125</v>
      </c>
      <c r="C5" s="116" t="s">
        <v>126</v>
      </c>
      <c r="D5" s="114" t="s">
        <v>127</v>
      </c>
      <c r="E5" s="106" t="s">
        <v>128</v>
      </c>
      <c r="F5" s="116" t="s">
        <v>129</v>
      </c>
      <c r="G5" s="116" t="s">
        <v>130</v>
      </c>
      <c r="H5" s="114" t="s">
        <v>131</v>
      </c>
      <c r="I5" s="106" t="s">
        <v>1</v>
      </c>
      <c r="J5" s="116" t="s">
        <v>132</v>
      </c>
      <c r="K5" s="116" t="s">
        <v>133</v>
      </c>
      <c r="L5" s="114" t="s">
        <v>134</v>
      </c>
      <c r="M5" s="106" t="s">
        <v>135</v>
      </c>
      <c r="N5" s="116" t="s">
        <v>136</v>
      </c>
      <c r="O5" s="116" t="s">
        <v>137</v>
      </c>
      <c r="P5" s="114" t="s">
        <v>138</v>
      </c>
      <c r="Q5" s="106" t="s">
        <v>1</v>
      </c>
      <c r="R5" s="116" t="s">
        <v>139</v>
      </c>
      <c r="S5" s="116" t="s">
        <v>140</v>
      </c>
      <c r="T5" s="114" t="s">
        <v>161</v>
      </c>
      <c r="U5" s="106" t="s">
        <v>162</v>
      </c>
      <c r="V5" s="116" t="s">
        <v>163</v>
      </c>
      <c r="W5" s="110" t="s">
        <v>245</v>
      </c>
      <c r="X5" s="112" t="s">
        <v>143</v>
      </c>
      <c r="Y5" s="106" t="s">
        <v>1</v>
      </c>
      <c r="Z5" s="134" t="s">
        <v>144</v>
      </c>
      <c r="AA5" s="110" t="s">
        <v>246</v>
      </c>
      <c r="AB5" s="114" t="s">
        <v>250</v>
      </c>
      <c r="AC5" s="106" t="s">
        <v>145</v>
      </c>
      <c r="AD5" s="123" t="s">
        <v>247</v>
      </c>
      <c r="AE5" s="123" t="s">
        <v>142</v>
      </c>
      <c r="AF5" s="112" t="s">
        <v>169</v>
      </c>
      <c r="AG5" s="106" t="s">
        <v>1</v>
      </c>
      <c r="AH5" s="112" t="s">
        <v>170</v>
      </c>
      <c r="AI5" s="116" t="s">
        <v>171</v>
      </c>
      <c r="AJ5" s="112" t="s">
        <v>241</v>
      </c>
      <c r="AK5" s="124" t="s">
        <v>168</v>
      </c>
      <c r="AL5" s="121" t="s">
        <v>141</v>
      </c>
      <c r="AM5" s="121" t="s">
        <v>248</v>
      </c>
      <c r="AN5" s="112" t="s">
        <v>172</v>
      </c>
      <c r="AO5" s="106" t="s">
        <v>1</v>
      </c>
      <c r="AP5" s="123" t="s">
        <v>173</v>
      </c>
      <c r="AQ5" s="114" t="s">
        <v>174</v>
      </c>
      <c r="AR5" s="114" t="s">
        <v>155</v>
      </c>
      <c r="AS5" s="118" t="s">
        <v>146</v>
      </c>
      <c r="AT5" s="108" t="s">
        <v>147</v>
      </c>
      <c r="AU5" s="110" t="s">
        <v>148</v>
      </c>
      <c r="AV5" s="114" t="s">
        <v>149</v>
      </c>
      <c r="AW5" s="106" t="s">
        <v>1</v>
      </c>
      <c r="AX5" s="130" t="s">
        <v>249</v>
      </c>
      <c r="AY5" s="114" t="s">
        <v>150</v>
      </c>
      <c r="AZ5" s="114" t="s">
        <v>164</v>
      </c>
      <c r="BA5" s="134" t="s">
        <v>151</v>
      </c>
      <c r="BB5" s="114" t="s">
        <v>152</v>
      </c>
      <c r="BC5" s="110" t="s">
        <v>165</v>
      </c>
      <c r="BD5" s="112" t="s">
        <v>153</v>
      </c>
      <c r="BE5" s="106" t="s">
        <v>1</v>
      </c>
      <c r="BF5" s="110" t="s">
        <v>154</v>
      </c>
      <c r="BG5" s="128" t="s">
        <v>156</v>
      </c>
      <c r="BH5" s="128" t="s">
        <v>157</v>
      </c>
      <c r="BI5" s="126" t="s">
        <v>158</v>
      </c>
      <c r="BJ5" s="114" t="s">
        <v>242</v>
      </c>
      <c r="BK5" s="115"/>
      <c r="BM5" s="35"/>
    </row>
    <row r="6" spans="1:65" s="27" customFormat="1" ht="17.25" customHeight="1">
      <c r="A6" s="107"/>
      <c r="B6" s="120"/>
      <c r="C6" s="117"/>
      <c r="D6" s="88"/>
      <c r="E6" s="107"/>
      <c r="F6" s="117"/>
      <c r="G6" s="117"/>
      <c r="H6" s="88"/>
      <c r="I6" s="107"/>
      <c r="J6" s="117"/>
      <c r="K6" s="117"/>
      <c r="L6" s="88"/>
      <c r="M6" s="107"/>
      <c r="N6" s="117"/>
      <c r="O6" s="117"/>
      <c r="P6" s="88"/>
      <c r="Q6" s="107"/>
      <c r="R6" s="117"/>
      <c r="S6" s="117"/>
      <c r="T6" s="88"/>
      <c r="U6" s="107"/>
      <c r="V6" s="117"/>
      <c r="W6" s="117"/>
      <c r="X6" s="113"/>
      <c r="Y6" s="107"/>
      <c r="Z6" s="135"/>
      <c r="AA6" s="111"/>
      <c r="AB6" s="88"/>
      <c r="AC6" s="107"/>
      <c r="AD6" s="107"/>
      <c r="AE6" s="133"/>
      <c r="AF6" s="113"/>
      <c r="AG6" s="107"/>
      <c r="AH6" s="113"/>
      <c r="AI6" s="117"/>
      <c r="AJ6" s="113"/>
      <c r="AK6" s="125"/>
      <c r="AL6" s="122"/>
      <c r="AM6" s="122"/>
      <c r="AN6" s="113"/>
      <c r="AO6" s="107"/>
      <c r="AP6" s="133"/>
      <c r="AQ6" s="88"/>
      <c r="AR6" s="88"/>
      <c r="AS6" s="119"/>
      <c r="AT6" s="109"/>
      <c r="AU6" s="111"/>
      <c r="AV6" s="88"/>
      <c r="AW6" s="107"/>
      <c r="AX6" s="131"/>
      <c r="AY6" s="132"/>
      <c r="AZ6" s="88"/>
      <c r="BA6" s="135"/>
      <c r="BB6" s="88"/>
      <c r="BC6" s="111"/>
      <c r="BD6" s="113"/>
      <c r="BE6" s="107"/>
      <c r="BF6" s="111"/>
      <c r="BG6" s="129"/>
      <c r="BH6" s="129"/>
      <c r="BI6" s="127"/>
      <c r="BJ6" s="80" t="s">
        <v>243</v>
      </c>
      <c r="BK6" s="81" t="s">
        <v>122</v>
      </c>
      <c r="BM6" s="34"/>
    </row>
    <row r="7" spans="1:65" s="30" customFormat="1" ht="15" customHeight="1">
      <c r="A7" s="12" t="s">
        <v>68</v>
      </c>
      <c r="B7" s="45">
        <f aca="true" t="shared" si="0" ref="B7:H7">SUM(B8,B15,B22,B32,B36,B38,B40)</f>
        <v>113535528705.26</v>
      </c>
      <c r="C7" s="45">
        <f t="shared" si="0"/>
        <v>16523944860</v>
      </c>
      <c r="D7" s="46">
        <f t="shared" si="0"/>
        <v>17951584021</v>
      </c>
      <c r="E7" s="42">
        <f t="shared" si="0"/>
        <v>22306493776.59</v>
      </c>
      <c r="F7" s="45">
        <f t="shared" si="0"/>
        <v>23677724686.75</v>
      </c>
      <c r="G7" s="45">
        <f t="shared" si="0"/>
        <v>13115298942.74</v>
      </c>
      <c r="H7" s="46">
        <f t="shared" si="0"/>
        <v>11704199276.95</v>
      </c>
      <c r="I7" s="12" t="s">
        <v>68</v>
      </c>
      <c r="J7" s="45">
        <f aca="true" t="shared" si="1" ref="J7:P7">SUM(J8,J15,J22,J32,J36,J38,J40)</f>
        <v>11644047464</v>
      </c>
      <c r="K7" s="45">
        <f t="shared" si="1"/>
        <v>16117177615</v>
      </c>
      <c r="L7" s="46">
        <f t="shared" si="1"/>
        <v>8060559910.039999</v>
      </c>
      <c r="M7" s="42">
        <f t="shared" si="1"/>
        <v>9791970101</v>
      </c>
      <c r="N7" s="45">
        <f t="shared" si="1"/>
        <v>8207026302.18</v>
      </c>
      <c r="O7" s="45">
        <f t="shared" si="1"/>
        <v>5447020302</v>
      </c>
      <c r="P7" s="46">
        <f t="shared" si="1"/>
        <v>8562468013</v>
      </c>
      <c r="Q7" s="12" t="s">
        <v>68</v>
      </c>
      <c r="R7" s="45">
        <f aca="true" t="shared" si="2" ref="R7:X7">SUM(R8,R15,R22,R32,R36,R38,R40)</f>
        <v>8148620996</v>
      </c>
      <c r="S7" s="45">
        <f t="shared" si="2"/>
        <v>3632839020</v>
      </c>
      <c r="T7" s="46">
        <f t="shared" si="2"/>
        <v>1845013812</v>
      </c>
      <c r="U7" s="42">
        <f t="shared" si="2"/>
        <v>4506703959</v>
      </c>
      <c r="V7" s="45">
        <f t="shared" si="2"/>
        <v>2302232062.04</v>
      </c>
      <c r="W7" s="45">
        <f>SUM(W8,W15,W22,W32,W36,W38,W40)</f>
        <v>3448968837.38</v>
      </c>
      <c r="X7" s="46">
        <f t="shared" si="2"/>
        <v>21839936593.129997</v>
      </c>
      <c r="Y7" s="12" t="s">
        <v>68</v>
      </c>
      <c r="Z7" s="73">
        <f aca="true" t="shared" si="3" ref="Z7:AF7">SUM(Z8,Z15,Z22,Z32,Z36,Z38,Z40)</f>
        <v>6708482817</v>
      </c>
      <c r="AA7" s="45">
        <f t="shared" si="3"/>
        <v>5077707421.29</v>
      </c>
      <c r="AB7" s="46">
        <f t="shared" si="3"/>
        <v>6031475768.64</v>
      </c>
      <c r="AC7" s="73">
        <f t="shared" si="3"/>
        <v>2819966533.55</v>
      </c>
      <c r="AD7" s="46">
        <f t="shared" si="3"/>
        <v>2473155997</v>
      </c>
      <c r="AE7" s="45">
        <f t="shared" si="3"/>
        <v>2314254421</v>
      </c>
      <c r="AF7" s="46">
        <f t="shared" si="3"/>
        <v>9728317500</v>
      </c>
      <c r="AG7" s="12" t="s">
        <v>68</v>
      </c>
      <c r="AH7" s="45">
        <f aca="true" t="shared" si="4" ref="AH7:AN7">SUM(AH8,AH15,AH22,AH32,AH36,AH38,AH40)</f>
        <v>11998360761.14</v>
      </c>
      <c r="AI7" s="45">
        <f t="shared" si="4"/>
        <v>7542679244.68</v>
      </c>
      <c r="AJ7" s="46">
        <f t="shared" si="4"/>
        <v>3600114735</v>
      </c>
      <c r="AK7" s="73">
        <f t="shared" si="4"/>
        <v>7142108535</v>
      </c>
      <c r="AL7" s="45">
        <f t="shared" si="4"/>
        <v>3295770527</v>
      </c>
      <c r="AM7" s="46">
        <f t="shared" si="4"/>
        <v>4052271074</v>
      </c>
      <c r="AN7" s="46">
        <f t="shared" si="4"/>
        <v>8336317760.429999</v>
      </c>
      <c r="AO7" s="12" t="s">
        <v>68</v>
      </c>
      <c r="AP7" s="42">
        <f aca="true" t="shared" si="5" ref="AP7:AV7">SUM(AP8,AP15,AP22,AP32,AP36,AP38,AP40)</f>
        <v>6548594016</v>
      </c>
      <c r="AQ7" s="46">
        <f t="shared" si="5"/>
        <v>2413910566</v>
      </c>
      <c r="AR7" s="46">
        <f t="shared" si="5"/>
        <v>2033421769</v>
      </c>
      <c r="AS7" s="84">
        <f t="shared" si="5"/>
        <v>1639025849.56</v>
      </c>
      <c r="AT7" s="43">
        <f t="shared" si="5"/>
        <v>3340239634</v>
      </c>
      <c r="AU7" s="73">
        <f t="shared" si="5"/>
        <v>3740875709</v>
      </c>
      <c r="AV7" s="44">
        <f t="shared" si="5"/>
        <v>2192535966</v>
      </c>
      <c r="AW7" s="12" t="s">
        <v>68</v>
      </c>
      <c r="AX7" s="46">
        <f aca="true" t="shared" si="6" ref="AX7:BD7">SUM(AX8,AX15,AX22,AX32,AX36,AX38,AX40)</f>
        <v>2364304137</v>
      </c>
      <c r="AY7" s="46">
        <f t="shared" si="6"/>
        <v>2685482727</v>
      </c>
      <c r="AZ7" s="44">
        <f t="shared" si="6"/>
        <v>634814375</v>
      </c>
      <c r="BA7" s="84">
        <f t="shared" si="6"/>
        <v>6195817239</v>
      </c>
      <c r="BB7" s="43">
        <f t="shared" si="6"/>
        <v>2210198723</v>
      </c>
      <c r="BC7" s="42">
        <f t="shared" si="6"/>
        <v>3359091931.24</v>
      </c>
      <c r="BD7" s="46">
        <f t="shared" si="6"/>
        <v>3280374474</v>
      </c>
      <c r="BE7" s="12" t="s">
        <v>68</v>
      </c>
      <c r="BF7" s="45">
        <f>SUM(BF8,BF15,BF22,BF32,BF36,BF38,BF40)</f>
        <v>2269704403</v>
      </c>
      <c r="BG7" s="46">
        <f>SUM(BG8,BG15,BG22,BG32,BG36,BG38,BG40)</f>
        <v>559402558</v>
      </c>
      <c r="BH7" s="46">
        <f>SUM(BH8,BH15,BH22,BH32,BH36,BH38,BH40)</f>
        <v>719207470</v>
      </c>
      <c r="BI7" s="42">
        <f>SUM(BI8,BI15,BI22,BI32,BI36,BI38,BI40)</f>
        <v>2678812081</v>
      </c>
      <c r="BJ7" s="45">
        <f>SUM(BJ8,BJ15,BJ22,BJ32,BJ36,BJ38,BJ40)</f>
        <v>462356155979.58997</v>
      </c>
      <c r="BK7" s="44">
        <f>IF(BJ$7&gt;0,(BJ7/BJ$7)*100,0)</f>
        <v>100</v>
      </c>
      <c r="BM7" s="36"/>
    </row>
    <row r="8" spans="1:65" s="30" customFormat="1" ht="15" customHeight="1">
      <c r="A8" s="15" t="s">
        <v>69</v>
      </c>
      <c r="B8" s="45">
        <f aca="true" t="shared" si="7" ref="B8:H8">SUM(B9:B14)</f>
        <v>1395136803.8600001</v>
      </c>
      <c r="C8" s="45">
        <f t="shared" si="7"/>
        <v>1943476109</v>
      </c>
      <c r="D8" s="46">
        <f t="shared" si="7"/>
        <v>1567678387</v>
      </c>
      <c r="E8" s="42">
        <f t="shared" si="7"/>
        <v>1796767897</v>
      </c>
      <c r="F8" s="45">
        <f t="shared" si="7"/>
        <v>3341884957.4</v>
      </c>
      <c r="G8" s="45">
        <f t="shared" si="7"/>
        <v>1238722065</v>
      </c>
      <c r="H8" s="46">
        <f t="shared" si="7"/>
        <v>1471219273</v>
      </c>
      <c r="I8" s="15" t="s">
        <v>69</v>
      </c>
      <c r="J8" s="45">
        <f aca="true" t="shared" si="8" ref="J8:P8">SUM(J9:J14)</f>
        <v>670328104</v>
      </c>
      <c r="K8" s="45">
        <f t="shared" si="8"/>
        <v>2011511757</v>
      </c>
      <c r="L8" s="46">
        <f t="shared" si="8"/>
        <v>1592544990</v>
      </c>
      <c r="M8" s="42">
        <f t="shared" si="8"/>
        <v>628139678</v>
      </c>
      <c r="N8" s="45">
        <f t="shared" si="8"/>
        <v>982475305</v>
      </c>
      <c r="O8" s="45">
        <f t="shared" si="8"/>
        <v>963328999</v>
      </c>
      <c r="P8" s="46">
        <f t="shared" si="8"/>
        <v>1078244440</v>
      </c>
      <c r="Q8" s="15" t="s">
        <v>69</v>
      </c>
      <c r="R8" s="45">
        <f aca="true" t="shared" si="9" ref="R8:X8">SUM(R9:R14)</f>
        <v>1214329648</v>
      </c>
      <c r="S8" s="45">
        <f t="shared" si="9"/>
        <v>391197765</v>
      </c>
      <c r="T8" s="46">
        <f t="shared" si="9"/>
        <v>734845622</v>
      </c>
      <c r="U8" s="42">
        <f t="shared" si="9"/>
        <v>852944163</v>
      </c>
      <c r="V8" s="45">
        <f t="shared" si="9"/>
        <v>365081918</v>
      </c>
      <c r="W8" s="45">
        <f>SUM(W9:W14)</f>
        <v>673169991</v>
      </c>
      <c r="X8" s="46">
        <f t="shared" si="9"/>
        <v>1738052511</v>
      </c>
      <c r="Y8" s="15" t="s">
        <v>69</v>
      </c>
      <c r="Z8" s="73">
        <f aca="true" t="shared" si="10" ref="Z8:AF8">SUM(Z9:Z14)</f>
        <v>1394428439</v>
      </c>
      <c r="AA8" s="45">
        <f t="shared" si="10"/>
        <v>1357494784</v>
      </c>
      <c r="AB8" s="46">
        <f t="shared" si="10"/>
        <v>488004808</v>
      </c>
      <c r="AC8" s="73">
        <f t="shared" si="10"/>
        <v>170022683</v>
      </c>
      <c r="AD8" s="46">
        <f t="shared" si="10"/>
        <v>481968148</v>
      </c>
      <c r="AE8" s="45">
        <f t="shared" si="10"/>
        <v>734523278</v>
      </c>
      <c r="AF8" s="46">
        <f t="shared" si="10"/>
        <v>1053271013</v>
      </c>
      <c r="AG8" s="15" t="s">
        <v>69</v>
      </c>
      <c r="AH8" s="45">
        <f aca="true" t="shared" si="11" ref="AH8:AN8">SUM(AH9:AH14)</f>
        <v>1371375641</v>
      </c>
      <c r="AI8" s="45">
        <f t="shared" si="11"/>
        <v>932802099</v>
      </c>
      <c r="AJ8" s="46">
        <f t="shared" si="11"/>
        <v>828686304</v>
      </c>
      <c r="AK8" s="73">
        <f t="shared" si="11"/>
        <v>571113613</v>
      </c>
      <c r="AL8" s="45">
        <f t="shared" si="11"/>
        <v>585307902</v>
      </c>
      <c r="AM8" s="46">
        <f t="shared" si="11"/>
        <v>566089804</v>
      </c>
      <c r="AN8" s="46">
        <f t="shared" si="11"/>
        <v>1247922445</v>
      </c>
      <c r="AO8" s="15" t="s">
        <v>69</v>
      </c>
      <c r="AP8" s="42">
        <f aca="true" t="shared" si="12" ref="AP8:AV8">SUM(AP9:AP14)</f>
        <v>535864556</v>
      </c>
      <c r="AQ8" s="46">
        <f t="shared" si="12"/>
        <v>418285972</v>
      </c>
      <c r="AR8" s="46">
        <f t="shared" si="12"/>
        <v>693987924</v>
      </c>
      <c r="AS8" s="42">
        <f t="shared" si="12"/>
        <v>896102856</v>
      </c>
      <c r="AT8" s="45">
        <f t="shared" si="12"/>
        <v>800895799</v>
      </c>
      <c r="AU8" s="73">
        <f t="shared" si="12"/>
        <v>1145023368</v>
      </c>
      <c r="AV8" s="46">
        <f t="shared" si="12"/>
        <v>357265058</v>
      </c>
      <c r="AW8" s="15" t="s">
        <v>69</v>
      </c>
      <c r="AX8" s="46">
        <f aca="true" t="shared" si="13" ref="AX8:BD8">SUM(AX9:AX14)</f>
        <v>459956876</v>
      </c>
      <c r="AY8" s="46">
        <f t="shared" si="13"/>
        <v>484441274</v>
      </c>
      <c r="AZ8" s="46">
        <f t="shared" si="13"/>
        <v>48351012</v>
      </c>
      <c r="BA8" s="42">
        <f t="shared" si="13"/>
        <v>814842641</v>
      </c>
      <c r="BB8" s="45">
        <f t="shared" si="13"/>
        <v>591979873</v>
      </c>
      <c r="BC8" s="42">
        <f t="shared" si="13"/>
        <v>872451809.24</v>
      </c>
      <c r="BD8" s="46">
        <f t="shared" si="13"/>
        <v>670146827</v>
      </c>
      <c r="BE8" s="15" t="s">
        <v>69</v>
      </c>
      <c r="BF8" s="45">
        <f>SUM(BF9:BF14)</f>
        <v>563600622</v>
      </c>
      <c r="BG8" s="46">
        <f>SUM(BG9:BG14)</f>
        <v>89394167</v>
      </c>
      <c r="BH8" s="46">
        <f>SUM(BH9:BH14)</f>
        <v>97960701</v>
      </c>
      <c r="BI8" s="42">
        <f>SUM(BI9:BI14)</f>
        <v>163027361</v>
      </c>
      <c r="BJ8" s="45">
        <f>SUM(BJ9:BJ14)</f>
        <v>48137670040.5</v>
      </c>
      <c r="BK8" s="46">
        <f aca="true" t="shared" si="14" ref="BK8:BK48">IF(BJ$7&gt;0,(BJ8/BJ$7)*100,0)</f>
        <v>10.41138296050393</v>
      </c>
      <c r="BM8" s="36"/>
    </row>
    <row r="9" spans="1:65" s="31" customFormat="1" ht="15" customHeight="1">
      <c r="A9" s="22" t="s">
        <v>70</v>
      </c>
      <c r="B9" s="48">
        <v>852181422.86</v>
      </c>
      <c r="C9" s="48">
        <v>1898583299</v>
      </c>
      <c r="D9" s="49">
        <v>1408464061</v>
      </c>
      <c r="E9" s="47">
        <v>1699095487</v>
      </c>
      <c r="F9" s="48">
        <v>3154930381.4</v>
      </c>
      <c r="G9" s="48">
        <v>1172278737</v>
      </c>
      <c r="H9" s="49">
        <v>3531162</v>
      </c>
      <c r="I9" s="22" t="s">
        <v>70</v>
      </c>
      <c r="J9" s="48">
        <v>617032349</v>
      </c>
      <c r="K9" s="48">
        <v>1987549650</v>
      </c>
      <c r="L9" s="49">
        <v>1495044326</v>
      </c>
      <c r="M9" s="47">
        <v>606350336</v>
      </c>
      <c r="N9" s="48">
        <v>977018717</v>
      </c>
      <c r="O9" s="48">
        <v>926841932</v>
      </c>
      <c r="P9" s="49">
        <v>1020678855</v>
      </c>
      <c r="Q9" s="22" t="s">
        <v>70</v>
      </c>
      <c r="R9" s="48">
        <v>1190497343</v>
      </c>
      <c r="S9" s="48">
        <v>369419501</v>
      </c>
      <c r="T9" s="49">
        <v>702187965</v>
      </c>
      <c r="U9" s="47">
        <v>850225018</v>
      </c>
      <c r="V9" s="48">
        <v>329617689</v>
      </c>
      <c r="W9" s="48">
        <v>653390527</v>
      </c>
      <c r="X9" s="49">
        <v>1692192568</v>
      </c>
      <c r="Y9" s="22" t="s">
        <v>70</v>
      </c>
      <c r="Z9" s="74">
        <v>1354303596</v>
      </c>
      <c r="AA9" s="48">
        <v>1305109249</v>
      </c>
      <c r="AB9" s="49">
        <v>478367754</v>
      </c>
      <c r="AC9" s="74">
        <v>117593590</v>
      </c>
      <c r="AD9" s="49">
        <v>468579307</v>
      </c>
      <c r="AE9" s="48">
        <v>680147907</v>
      </c>
      <c r="AF9" s="49">
        <v>1033755303</v>
      </c>
      <c r="AG9" s="22" t="s">
        <v>70</v>
      </c>
      <c r="AH9" s="48">
        <v>1309978605</v>
      </c>
      <c r="AI9" s="48">
        <v>920410165</v>
      </c>
      <c r="AJ9" s="49">
        <v>816641310</v>
      </c>
      <c r="AK9" s="74">
        <v>560907297</v>
      </c>
      <c r="AL9" s="48">
        <v>558931518</v>
      </c>
      <c r="AM9" s="49">
        <v>563575054</v>
      </c>
      <c r="AN9" s="49">
        <v>1187349998</v>
      </c>
      <c r="AO9" s="22" t="s">
        <v>70</v>
      </c>
      <c r="AP9" s="47">
        <v>534301072</v>
      </c>
      <c r="AQ9" s="49">
        <v>401087394</v>
      </c>
      <c r="AR9" s="49">
        <v>685147950</v>
      </c>
      <c r="AS9" s="47">
        <v>878562475</v>
      </c>
      <c r="AT9" s="48">
        <v>733129028</v>
      </c>
      <c r="AU9" s="74">
        <v>1140395224</v>
      </c>
      <c r="AV9" s="49">
        <v>350234785</v>
      </c>
      <c r="AW9" s="22" t="s">
        <v>70</v>
      </c>
      <c r="AX9" s="49">
        <v>459564030</v>
      </c>
      <c r="AY9" s="49">
        <v>483404299</v>
      </c>
      <c r="AZ9" s="49">
        <v>47380312</v>
      </c>
      <c r="BA9" s="47">
        <v>792564517</v>
      </c>
      <c r="BB9" s="48">
        <v>591481093</v>
      </c>
      <c r="BC9" s="47">
        <v>868785592.24</v>
      </c>
      <c r="BD9" s="49">
        <v>643700093</v>
      </c>
      <c r="BE9" s="22" t="s">
        <v>70</v>
      </c>
      <c r="BF9" s="48">
        <v>556637629</v>
      </c>
      <c r="BG9" s="49">
        <v>88344895</v>
      </c>
      <c r="BH9" s="49">
        <v>97900701</v>
      </c>
      <c r="BI9" s="47">
        <v>151606205</v>
      </c>
      <c r="BJ9" s="54">
        <f aca="true" t="shared" si="15" ref="BJ9:BJ14">SUM(B9:BI9)</f>
        <v>44466989273.5</v>
      </c>
      <c r="BK9" s="41">
        <f t="shared" si="14"/>
        <v>9.617475337662192</v>
      </c>
      <c r="BL9" s="56"/>
      <c r="BM9" s="37"/>
    </row>
    <row r="10" spans="1:65" s="31" customFormat="1" ht="15" customHeight="1">
      <c r="A10" s="22" t="s">
        <v>71</v>
      </c>
      <c r="B10" s="48">
        <v>0</v>
      </c>
      <c r="C10" s="48">
        <v>0</v>
      </c>
      <c r="D10" s="49">
        <v>0</v>
      </c>
      <c r="E10" s="47">
        <v>0</v>
      </c>
      <c r="F10" s="48">
        <v>0</v>
      </c>
      <c r="G10" s="48">
        <v>0</v>
      </c>
      <c r="H10" s="49">
        <v>1367581000</v>
      </c>
      <c r="I10" s="22" t="s">
        <v>71</v>
      </c>
      <c r="J10" s="48">
        <v>0</v>
      </c>
      <c r="K10" s="48">
        <v>0</v>
      </c>
      <c r="L10" s="49">
        <v>0</v>
      </c>
      <c r="M10" s="47">
        <v>0</v>
      </c>
      <c r="N10" s="48">
        <v>0</v>
      </c>
      <c r="O10" s="48">
        <v>0</v>
      </c>
      <c r="P10" s="49">
        <v>0</v>
      </c>
      <c r="Q10" s="22" t="s">
        <v>71</v>
      </c>
      <c r="R10" s="48">
        <v>0</v>
      </c>
      <c r="S10" s="48">
        <v>0</v>
      </c>
      <c r="T10" s="49">
        <v>0</v>
      </c>
      <c r="U10" s="47">
        <v>0</v>
      </c>
      <c r="V10" s="48">
        <v>1633792</v>
      </c>
      <c r="W10" s="48">
        <v>0</v>
      </c>
      <c r="X10" s="49">
        <v>0</v>
      </c>
      <c r="Y10" s="22" t="s">
        <v>71</v>
      </c>
      <c r="Z10" s="74">
        <v>0</v>
      </c>
      <c r="AA10" s="48">
        <v>260300</v>
      </c>
      <c r="AB10" s="49">
        <v>0</v>
      </c>
      <c r="AC10" s="74">
        <v>0</v>
      </c>
      <c r="AD10" s="49">
        <v>0</v>
      </c>
      <c r="AE10" s="48">
        <v>0</v>
      </c>
      <c r="AF10" s="49">
        <v>0</v>
      </c>
      <c r="AG10" s="22" t="s">
        <v>71</v>
      </c>
      <c r="AH10" s="48">
        <v>0</v>
      </c>
      <c r="AI10" s="48">
        <v>0</v>
      </c>
      <c r="AJ10" s="49">
        <v>0</v>
      </c>
      <c r="AK10" s="74">
        <v>0</v>
      </c>
      <c r="AL10" s="48">
        <v>0</v>
      </c>
      <c r="AM10" s="49">
        <v>0</v>
      </c>
      <c r="AN10" s="49">
        <v>0</v>
      </c>
      <c r="AO10" s="22" t="s">
        <v>71</v>
      </c>
      <c r="AP10" s="47">
        <v>0</v>
      </c>
      <c r="AQ10" s="49">
        <v>0</v>
      </c>
      <c r="AR10" s="49">
        <v>0</v>
      </c>
      <c r="AS10" s="47">
        <v>0</v>
      </c>
      <c r="AT10" s="48">
        <v>0</v>
      </c>
      <c r="AU10" s="74">
        <v>0</v>
      </c>
      <c r="AV10" s="49">
        <v>0</v>
      </c>
      <c r="AW10" s="22" t="s">
        <v>71</v>
      </c>
      <c r="AX10" s="49">
        <v>0</v>
      </c>
      <c r="AY10" s="49">
        <v>0</v>
      </c>
      <c r="AZ10" s="49">
        <v>0</v>
      </c>
      <c r="BA10" s="47">
        <v>0</v>
      </c>
      <c r="BB10" s="48">
        <v>0</v>
      </c>
      <c r="BC10" s="47">
        <v>0</v>
      </c>
      <c r="BD10" s="49">
        <v>0</v>
      </c>
      <c r="BE10" s="22" t="s">
        <v>71</v>
      </c>
      <c r="BF10" s="48">
        <v>0</v>
      </c>
      <c r="BG10" s="49">
        <v>0</v>
      </c>
      <c r="BH10" s="49">
        <v>0</v>
      </c>
      <c r="BI10" s="47">
        <v>0</v>
      </c>
      <c r="BJ10" s="54">
        <f t="shared" si="15"/>
        <v>1369475092</v>
      </c>
      <c r="BK10" s="41">
        <f t="shared" si="14"/>
        <v>0.296194843366691</v>
      </c>
      <c r="BL10" s="56"/>
      <c r="BM10" s="37"/>
    </row>
    <row r="11" spans="1:65" s="31" customFormat="1" ht="15" customHeight="1">
      <c r="A11" s="22" t="s">
        <v>72</v>
      </c>
      <c r="B11" s="48">
        <v>0</v>
      </c>
      <c r="C11" s="48">
        <v>0</v>
      </c>
      <c r="D11" s="49">
        <v>6770884</v>
      </c>
      <c r="E11" s="47">
        <v>323844</v>
      </c>
      <c r="F11" s="48">
        <v>0</v>
      </c>
      <c r="G11" s="48">
        <v>3000</v>
      </c>
      <c r="H11" s="49">
        <v>0</v>
      </c>
      <c r="I11" s="22" t="s">
        <v>72</v>
      </c>
      <c r="J11" s="48">
        <v>208652</v>
      </c>
      <c r="K11" s="48">
        <v>0</v>
      </c>
      <c r="L11" s="49">
        <v>40495674</v>
      </c>
      <c r="M11" s="47">
        <v>5493</v>
      </c>
      <c r="N11" s="48">
        <v>0</v>
      </c>
      <c r="O11" s="48">
        <v>1321382</v>
      </c>
      <c r="P11" s="49">
        <v>0</v>
      </c>
      <c r="Q11" s="22" t="s">
        <v>72</v>
      </c>
      <c r="R11" s="48">
        <v>674705</v>
      </c>
      <c r="S11" s="48">
        <v>0</v>
      </c>
      <c r="T11" s="49">
        <v>23448</v>
      </c>
      <c r="U11" s="47">
        <v>0</v>
      </c>
      <c r="V11" s="48">
        <v>0</v>
      </c>
      <c r="W11" s="48">
        <v>0</v>
      </c>
      <c r="X11" s="49">
        <v>3999930</v>
      </c>
      <c r="Y11" s="22" t="s">
        <v>72</v>
      </c>
      <c r="Z11" s="74">
        <v>0</v>
      </c>
      <c r="AA11" s="48">
        <v>0</v>
      </c>
      <c r="AB11" s="49">
        <v>0</v>
      </c>
      <c r="AC11" s="74">
        <v>19210360</v>
      </c>
      <c r="AD11" s="49">
        <v>0</v>
      </c>
      <c r="AE11" s="48">
        <v>1024992</v>
      </c>
      <c r="AF11" s="49">
        <v>0</v>
      </c>
      <c r="AG11" s="22" t="s">
        <v>72</v>
      </c>
      <c r="AH11" s="48">
        <v>1133600</v>
      </c>
      <c r="AI11" s="48">
        <v>1328274</v>
      </c>
      <c r="AJ11" s="49">
        <v>0</v>
      </c>
      <c r="AK11" s="74">
        <v>0</v>
      </c>
      <c r="AL11" s="48">
        <v>236257</v>
      </c>
      <c r="AM11" s="49">
        <v>0</v>
      </c>
      <c r="AN11" s="49">
        <v>42000</v>
      </c>
      <c r="AO11" s="22" t="s">
        <v>72</v>
      </c>
      <c r="AP11" s="47">
        <v>0</v>
      </c>
      <c r="AQ11" s="49">
        <v>0</v>
      </c>
      <c r="AR11" s="49">
        <v>0</v>
      </c>
      <c r="AS11" s="47">
        <v>0</v>
      </c>
      <c r="AT11" s="48">
        <v>0</v>
      </c>
      <c r="AU11" s="74">
        <v>0</v>
      </c>
      <c r="AV11" s="49">
        <v>0</v>
      </c>
      <c r="AW11" s="22" t="s">
        <v>72</v>
      </c>
      <c r="AX11" s="49">
        <v>22794</v>
      </c>
      <c r="AY11" s="49">
        <v>0</v>
      </c>
      <c r="AZ11" s="49">
        <v>51000</v>
      </c>
      <c r="BA11" s="47">
        <v>0</v>
      </c>
      <c r="BB11" s="48">
        <v>0</v>
      </c>
      <c r="BC11" s="47">
        <v>0</v>
      </c>
      <c r="BD11" s="49">
        <v>0</v>
      </c>
      <c r="BE11" s="22" t="s">
        <v>72</v>
      </c>
      <c r="BF11" s="48">
        <v>0</v>
      </c>
      <c r="BG11" s="49">
        <v>0</v>
      </c>
      <c r="BH11" s="49">
        <v>0</v>
      </c>
      <c r="BI11" s="47">
        <v>2010045</v>
      </c>
      <c r="BJ11" s="54">
        <f t="shared" si="15"/>
        <v>78886334</v>
      </c>
      <c r="BK11" s="41">
        <f t="shared" si="14"/>
        <v>0.01706181111244517</v>
      </c>
      <c r="BM11" s="36"/>
    </row>
    <row r="12" spans="1:65" s="31" customFormat="1" ht="15" customHeight="1">
      <c r="A12" s="22" t="s">
        <v>73</v>
      </c>
      <c r="B12" s="48">
        <v>0</v>
      </c>
      <c r="C12" s="48">
        <v>0</v>
      </c>
      <c r="D12" s="49">
        <v>0</v>
      </c>
      <c r="E12" s="47">
        <v>0</v>
      </c>
      <c r="F12" s="48">
        <v>0</v>
      </c>
      <c r="G12" s="48">
        <v>0</v>
      </c>
      <c r="H12" s="49">
        <v>0</v>
      </c>
      <c r="I12" s="22" t="s">
        <v>73</v>
      </c>
      <c r="J12" s="48">
        <v>0</v>
      </c>
      <c r="K12" s="48">
        <v>0</v>
      </c>
      <c r="L12" s="49">
        <v>0</v>
      </c>
      <c r="M12" s="47">
        <v>0</v>
      </c>
      <c r="N12" s="48">
        <v>0</v>
      </c>
      <c r="O12" s="48">
        <v>0</v>
      </c>
      <c r="P12" s="49">
        <v>0</v>
      </c>
      <c r="Q12" s="22" t="s">
        <v>73</v>
      </c>
      <c r="R12" s="48">
        <v>0</v>
      </c>
      <c r="S12" s="48">
        <v>0</v>
      </c>
      <c r="T12" s="49">
        <v>0</v>
      </c>
      <c r="U12" s="47">
        <v>0</v>
      </c>
      <c r="V12" s="48">
        <v>0</v>
      </c>
      <c r="W12" s="48">
        <v>0</v>
      </c>
      <c r="X12" s="49">
        <v>0</v>
      </c>
      <c r="Y12" s="22" t="s">
        <v>73</v>
      </c>
      <c r="Z12" s="74">
        <v>0</v>
      </c>
      <c r="AA12" s="48">
        <v>0</v>
      </c>
      <c r="AB12" s="49">
        <v>0</v>
      </c>
      <c r="AC12" s="74">
        <v>0</v>
      </c>
      <c r="AD12" s="49">
        <v>0</v>
      </c>
      <c r="AE12" s="48">
        <v>0</v>
      </c>
      <c r="AF12" s="49">
        <v>0</v>
      </c>
      <c r="AG12" s="22" t="s">
        <v>73</v>
      </c>
      <c r="AH12" s="48">
        <v>0</v>
      </c>
      <c r="AI12" s="48">
        <v>0</v>
      </c>
      <c r="AJ12" s="49">
        <v>0</v>
      </c>
      <c r="AK12" s="74">
        <v>0</v>
      </c>
      <c r="AL12" s="48">
        <v>0</v>
      </c>
      <c r="AM12" s="49">
        <v>0</v>
      </c>
      <c r="AN12" s="49">
        <v>0</v>
      </c>
      <c r="AO12" s="22" t="s">
        <v>73</v>
      </c>
      <c r="AP12" s="47">
        <v>0</v>
      </c>
      <c r="AQ12" s="49">
        <v>0</v>
      </c>
      <c r="AR12" s="49">
        <v>0</v>
      </c>
      <c r="AS12" s="47">
        <v>0</v>
      </c>
      <c r="AT12" s="48">
        <v>0</v>
      </c>
      <c r="AU12" s="74">
        <v>0</v>
      </c>
      <c r="AV12" s="49">
        <v>0</v>
      </c>
      <c r="AW12" s="22" t="s">
        <v>73</v>
      </c>
      <c r="AX12" s="49">
        <v>0</v>
      </c>
      <c r="AY12" s="49">
        <v>0</v>
      </c>
      <c r="AZ12" s="49">
        <v>0</v>
      </c>
      <c r="BA12" s="47">
        <v>0</v>
      </c>
      <c r="BB12" s="48">
        <v>0</v>
      </c>
      <c r="BC12" s="47">
        <v>0</v>
      </c>
      <c r="BD12" s="49">
        <v>0</v>
      </c>
      <c r="BE12" s="22" t="s">
        <v>73</v>
      </c>
      <c r="BF12" s="48">
        <v>0</v>
      </c>
      <c r="BG12" s="49">
        <v>0</v>
      </c>
      <c r="BH12" s="49">
        <v>0</v>
      </c>
      <c r="BI12" s="47">
        <v>0</v>
      </c>
      <c r="BJ12" s="54">
        <f t="shared" si="15"/>
        <v>0</v>
      </c>
      <c r="BK12" s="41">
        <f t="shared" si="14"/>
        <v>0</v>
      </c>
      <c r="BM12" s="37"/>
    </row>
    <row r="13" spans="1:65" s="31" customFormat="1" ht="15" customHeight="1">
      <c r="A13" s="22" t="s">
        <v>74</v>
      </c>
      <c r="B13" s="48">
        <v>521257211</v>
      </c>
      <c r="C13" s="48">
        <v>40485476</v>
      </c>
      <c r="D13" s="49">
        <v>152443442</v>
      </c>
      <c r="E13" s="47">
        <v>93628566</v>
      </c>
      <c r="F13" s="48">
        <v>186818694</v>
      </c>
      <c r="G13" s="48">
        <v>66440328</v>
      </c>
      <c r="H13" s="49">
        <v>100107111</v>
      </c>
      <c r="I13" s="22" t="s">
        <v>74</v>
      </c>
      <c r="J13" s="48">
        <v>53087103</v>
      </c>
      <c r="K13" s="48">
        <v>23962107</v>
      </c>
      <c r="L13" s="49">
        <v>57004990</v>
      </c>
      <c r="M13" s="47">
        <v>21783849</v>
      </c>
      <c r="N13" s="48">
        <v>5456588</v>
      </c>
      <c r="O13" s="48">
        <v>35165685</v>
      </c>
      <c r="P13" s="49">
        <v>57565585</v>
      </c>
      <c r="Q13" s="22" t="s">
        <v>74</v>
      </c>
      <c r="R13" s="48">
        <v>23157600</v>
      </c>
      <c r="S13" s="48">
        <v>21778264</v>
      </c>
      <c r="T13" s="49">
        <v>32634209</v>
      </c>
      <c r="U13" s="47">
        <v>448268</v>
      </c>
      <c r="V13" s="48">
        <v>33830437</v>
      </c>
      <c r="W13" s="48">
        <v>1604129</v>
      </c>
      <c r="X13" s="49">
        <v>37202488</v>
      </c>
      <c r="Y13" s="22" t="s">
        <v>74</v>
      </c>
      <c r="Z13" s="74">
        <v>40124843</v>
      </c>
      <c r="AA13" s="48">
        <v>52125235</v>
      </c>
      <c r="AB13" s="49">
        <v>9637054</v>
      </c>
      <c r="AC13" s="74">
        <v>33218733</v>
      </c>
      <c r="AD13" s="49">
        <v>13388841</v>
      </c>
      <c r="AE13" s="48">
        <v>53350379</v>
      </c>
      <c r="AF13" s="49">
        <v>19515710</v>
      </c>
      <c r="AG13" s="22" t="s">
        <v>74</v>
      </c>
      <c r="AH13" s="48">
        <v>60263436</v>
      </c>
      <c r="AI13" s="48">
        <v>11063660</v>
      </c>
      <c r="AJ13" s="49">
        <v>12044994</v>
      </c>
      <c r="AK13" s="74">
        <v>10206316</v>
      </c>
      <c r="AL13" s="48">
        <v>26113167</v>
      </c>
      <c r="AM13" s="49">
        <v>2514750</v>
      </c>
      <c r="AN13" s="49">
        <v>60530447</v>
      </c>
      <c r="AO13" s="22" t="s">
        <v>74</v>
      </c>
      <c r="AP13" s="47">
        <v>1563484</v>
      </c>
      <c r="AQ13" s="49">
        <v>17198578</v>
      </c>
      <c r="AR13" s="49">
        <v>8839974</v>
      </c>
      <c r="AS13" s="47">
        <v>332500</v>
      </c>
      <c r="AT13" s="48">
        <v>59198870</v>
      </c>
      <c r="AU13" s="74">
        <v>4628144</v>
      </c>
      <c r="AV13" s="49">
        <v>7030273</v>
      </c>
      <c r="AW13" s="22" t="s">
        <v>74</v>
      </c>
      <c r="AX13" s="49">
        <v>370052</v>
      </c>
      <c r="AY13" s="49">
        <v>1036975</v>
      </c>
      <c r="AZ13" s="49">
        <v>919700</v>
      </c>
      <c r="BA13" s="47">
        <v>22278124</v>
      </c>
      <c r="BB13" s="48">
        <v>498780</v>
      </c>
      <c r="BC13" s="47">
        <v>3666217</v>
      </c>
      <c r="BD13" s="49">
        <v>26446734</v>
      </c>
      <c r="BE13" s="22" t="s">
        <v>74</v>
      </c>
      <c r="BF13" s="48">
        <v>6962993</v>
      </c>
      <c r="BG13" s="49">
        <v>1049272</v>
      </c>
      <c r="BH13" s="49">
        <v>60000</v>
      </c>
      <c r="BI13" s="47">
        <v>9411111</v>
      </c>
      <c r="BJ13" s="54">
        <f t="shared" si="15"/>
        <v>2141451476</v>
      </c>
      <c r="BK13" s="41">
        <f t="shared" si="14"/>
        <v>0.46316058482295436</v>
      </c>
      <c r="BM13" s="36"/>
    </row>
    <row r="14" spans="1:65" s="31" customFormat="1" ht="15" customHeight="1">
      <c r="A14" s="22" t="s">
        <v>75</v>
      </c>
      <c r="B14" s="48">
        <v>21698170</v>
      </c>
      <c r="C14" s="48">
        <v>4407334</v>
      </c>
      <c r="D14" s="49">
        <v>0</v>
      </c>
      <c r="E14" s="47">
        <v>3720000</v>
      </c>
      <c r="F14" s="48">
        <v>135882</v>
      </c>
      <c r="G14" s="48">
        <v>0</v>
      </c>
      <c r="H14" s="49">
        <v>0</v>
      </c>
      <c r="I14" s="22" t="s">
        <v>75</v>
      </c>
      <c r="J14" s="48">
        <v>0</v>
      </c>
      <c r="K14" s="48">
        <v>0</v>
      </c>
      <c r="L14" s="49">
        <v>0</v>
      </c>
      <c r="M14" s="47">
        <v>0</v>
      </c>
      <c r="N14" s="48">
        <v>0</v>
      </c>
      <c r="O14" s="48">
        <v>0</v>
      </c>
      <c r="P14" s="49">
        <v>0</v>
      </c>
      <c r="Q14" s="22" t="s">
        <v>75</v>
      </c>
      <c r="R14" s="48">
        <v>0</v>
      </c>
      <c r="S14" s="48">
        <v>0</v>
      </c>
      <c r="T14" s="49">
        <v>0</v>
      </c>
      <c r="U14" s="47">
        <v>2270877</v>
      </c>
      <c r="V14" s="48">
        <v>0</v>
      </c>
      <c r="W14" s="48">
        <v>18175335</v>
      </c>
      <c r="X14" s="49">
        <v>4657525</v>
      </c>
      <c r="Y14" s="22" t="s">
        <v>75</v>
      </c>
      <c r="Z14" s="74">
        <v>0</v>
      </c>
      <c r="AA14" s="48">
        <v>0</v>
      </c>
      <c r="AB14" s="49">
        <v>0</v>
      </c>
      <c r="AC14" s="74">
        <v>0</v>
      </c>
      <c r="AD14" s="49">
        <v>0</v>
      </c>
      <c r="AE14" s="48">
        <v>0</v>
      </c>
      <c r="AF14" s="49">
        <v>0</v>
      </c>
      <c r="AG14" s="22" t="s">
        <v>75</v>
      </c>
      <c r="AH14" s="48">
        <v>0</v>
      </c>
      <c r="AI14" s="48">
        <v>0</v>
      </c>
      <c r="AJ14" s="49">
        <v>0</v>
      </c>
      <c r="AK14" s="74">
        <v>0</v>
      </c>
      <c r="AL14" s="48">
        <v>26960</v>
      </c>
      <c r="AM14" s="49">
        <v>0</v>
      </c>
      <c r="AN14" s="49">
        <v>0</v>
      </c>
      <c r="AO14" s="22" t="s">
        <v>75</v>
      </c>
      <c r="AP14" s="47">
        <v>0</v>
      </c>
      <c r="AQ14" s="49">
        <v>0</v>
      </c>
      <c r="AR14" s="49">
        <v>0</v>
      </c>
      <c r="AS14" s="47">
        <v>17207881</v>
      </c>
      <c r="AT14" s="48">
        <v>8567901</v>
      </c>
      <c r="AU14" s="74">
        <v>0</v>
      </c>
      <c r="AV14" s="49">
        <v>0</v>
      </c>
      <c r="AW14" s="22" t="s">
        <v>75</v>
      </c>
      <c r="AX14" s="49">
        <v>0</v>
      </c>
      <c r="AY14" s="49">
        <v>0</v>
      </c>
      <c r="AZ14" s="49">
        <v>0</v>
      </c>
      <c r="BA14" s="47">
        <v>0</v>
      </c>
      <c r="BB14" s="48">
        <v>0</v>
      </c>
      <c r="BC14" s="47">
        <v>0</v>
      </c>
      <c r="BD14" s="49">
        <v>0</v>
      </c>
      <c r="BE14" s="22" t="s">
        <v>75</v>
      </c>
      <c r="BF14" s="48">
        <v>0</v>
      </c>
      <c r="BG14" s="49">
        <v>0</v>
      </c>
      <c r="BH14" s="49">
        <v>0</v>
      </c>
      <c r="BI14" s="47">
        <v>0</v>
      </c>
      <c r="BJ14" s="54">
        <f t="shared" si="15"/>
        <v>80867865</v>
      </c>
      <c r="BK14" s="41">
        <f t="shared" si="14"/>
        <v>0.01749038353964726</v>
      </c>
      <c r="BM14" s="37"/>
    </row>
    <row r="15" spans="1:65" s="30" customFormat="1" ht="15" customHeight="1">
      <c r="A15" s="15" t="s">
        <v>76</v>
      </c>
      <c r="B15" s="45">
        <f aca="true" t="shared" si="16" ref="B15:H15">SUM(B17:B21)</f>
        <v>186846590</v>
      </c>
      <c r="C15" s="45">
        <f t="shared" si="16"/>
        <v>9446198</v>
      </c>
      <c r="D15" s="46">
        <f t="shared" si="16"/>
        <v>27031423</v>
      </c>
      <c r="E15" s="42">
        <f t="shared" si="16"/>
        <v>38226902</v>
      </c>
      <c r="F15" s="45">
        <f t="shared" si="16"/>
        <v>75542115</v>
      </c>
      <c r="G15" s="45">
        <f t="shared" si="16"/>
        <v>44709718</v>
      </c>
      <c r="H15" s="46">
        <f t="shared" si="16"/>
        <v>31272242</v>
      </c>
      <c r="I15" s="15" t="s">
        <v>76</v>
      </c>
      <c r="J15" s="45">
        <f aca="true" t="shared" si="17" ref="J15:P15">SUM(J17:J21)</f>
        <v>34339923</v>
      </c>
      <c r="K15" s="45">
        <f t="shared" si="17"/>
        <v>123479706</v>
      </c>
      <c r="L15" s="46">
        <f t="shared" si="17"/>
        <v>3200566</v>
      </c>
      <c r="M15" s="42">
        <f t="shared" si="17"/>
        <v>5585660</v>
      </c>
      <c r="N15" s="45">
        <f t="shared" si="17"/>
        <v>11423779</v>
      </c>
      <c r="O15" s="45">
        <f t="shared" si="17"/>
        <v>8159211</v>
      </c>
      <c r="P15" s="46">
        <f t="shared" si="17"/>
        <v>16327569</v>
      </c>
      <c r="Q15" s="15" t="s">
        <v>76</v>
      </c>
      <c r="R15" s="45">
        <f aca="true" t="shared" si="18" ref="R15:X15">SUM(R17:R21)</f>
        <v>4766984</v>
      </c>
      <c r="S15" s="45">
        <f t="shared" si="18"/>
        <v>1899139</v>
      </c>
      <c r="T15" s="46">
        <f t="shared" si="18"/>
        <v>2945143</v>
      </c>
      <c r="U15" s="42">
        <f t="shared" si="18"/>
        <v>7444546</v>
      </c>
      <c r="V15" s="45">
        <f t="shared" si="18"/>
        <v>5879235</v>
      </c>
      <c r="W15" s="45">
        <f>SUM(W17:W21)</f>
        <v>2024955</v>
      </c>
      <c r="X15" s="46">
        <f t="shared" si="18"/>
        <v>65611610</v>
      </c>
      <c r="Y15" s="15" t="s">
        <v>76</v>
      </c>
      <c r="Z15" s="73">
        <f aca="true" t="shared" si="19" ref="Z15:AF15">SUM(Z17:Z21)</f>
        <v>16001578</v>
      </c>
      <c r="AA15" s="45">
        <f t="shared" si="19"/>
        <v>1498277</v>
      </c>
      <c r="AB15" s="46">
        <f t="shared" si="19"/>
        <v>2263193</v>
      </c>
      <c r="AC15" s="73">
        <f t="shared" si="19"/>
        <v>760717340</v>
      </c>
      <c r="AD15" s="46">
        <f t="shared" si="19"/>
        <v>2617162</v>
      </c>
      <c r="AE15" s="45">
        <f t="shared" si="19"/>
        <v>15304610</v>
      </c>
      <c r="AF15" s="46">
        <f t="shared" si="19"/>
        <v>5376005</v>
      </c>
      <c r="AG15" s="15" t="s">
        <v>76</v>
      </c>
      <c r="AH15" s="45">
        <f aca="true" t="shared" si="20" ref="AH15:AN15">SUM(AH17:AH21)</f>
        <v>7919810</v>
      </c>
      <c r="AI15" s="45">
        <f t="shared" si="20"/>
        <v>5021540</v>
      </c>
      <c r="AJ15" s="46">
        <f t="shared" si="20"/>
        <v>2244310</v>
      </c>
      <c r="AK15" s="73">
        <f t="shared" si="20"/>
        <v>2763018</v>
      </c>
      <c r="AL15" s="45">
        <f t="shared" si="20"/>
        <v>3186008</v>
      </c>
      <c r="AM15" s="46">
        <f t="shared" si="20"/>
        <v>3329425</v>
      </c>
      <c r="AN15" s="46">
        <f t="shared" si="20"/>
        <v>31860296</v>
      </c>
      <c r="AO15" s="15" t="s">
        <v>76</v>
      </c>
      <c r="AP15" s="42">
        <f aca="true" t="shared" si="21" ref="AP15:AV15">SUM(AP17:AP21)</f>
        <v>6524635</v>
      </c>
      <c r="AQ15" s="46">
        <f t="shared" si="21"/>
        <v>2895678</v>
      </c>
      <c r="AR15" s="46">
        <f t="shared" si="21"/>
        <v>4433049</v>
      </c>
      <c r="AS15" s="42">
        <f t="shared" si="21"/>
        <v>2401728</v>
      </c>
      <c r="AT15" s="45">
        <f t="shared" si="21"/>
        <v>9649109</v>
      </c>
      <c r="AU15" s="73">
        <f t="shared" si="21"/>
        <v>842440</v>
      </c>
      <c r="AV15" s="46">
        <f t="shared" si="21"/>
        <v>1593893</v>
      </c>
      <c r="AW15" s="15" t="s">
        <v>76</v>
      </c>
      <c r="AX15" s="46">
        <f aca="true" t="shared" si="22" ref="AX15:BD15">SUM(AX17:AX21)</f>
        <v>1082692</v>
      </c>
      <c r="AY15" s="46">
        <f t="shared" si="22"/>
        <v>36446</v>
      </c>
      <c r="AZ15" s="46">
        <f t="shared" si="22"/>
        <v>586390</v>
      </c>
      <c r="BA15" s="42">
        <f t="shared" si="22"/>
        <v>897968</v>
      </c>
      <c r="BB15" s="45">
        <f t="shared" si="22"/>
        <v>435252</v>
      </c>
      <c r="BC15" s="42">
        <f t="shared" si="22"/>
        <v>5312069</v>
      </c>
      <c r="BD15" s="46">
        <f t="shared" si="22"/>
        <v>1351484</v>
      </c>
      <c r="BE15" s="15" t="s">
        <v>76</v>
      </c>
      <c r="BF15" s="45">
        <f>SUM(BF17:BF21)</f>
        <v>944548</v>
      </c>
      <c r="BG15" s="46">
        <f>SUM(BG17:BG21)</f>
        <v>40938</v>
      </c>
      <c r="BH15" s="46">
        <f>SUM(BH17:BH21)</f>
        <v>1235054</v>
      </c>
      <c r="BI15" s="42">
        <f>SUM(BI17:BI21)</f>
        <v>42798282</v>
      </c>
      <c r="BJ15" s="45">
        <f>SUM(BJ17:BJ21)</f>
        <v>1649327441</v>
      </c>
      <c r="BK15" s="46">
        <f t="shared" si="14"/>
        <v>0.356722284254134</v>
      </c>
      <c r="BM15" s="37"/>
    </row>
    <row r="16" spans="1:65" s="30" customFormat="1" ht="15" customHeight="1">
      <c r="A16" s="15" t="s">
        <v>77</v>
      </c>
      <c r="B16" s="45"/>
      <c r="C16" s="45"/>
      <c r="D16" s="46"/>
      <c r="E16" s="42"/>
      <c r="F16" s="45"/>
      <c r="G16" s="45"/>
      <c r="H16" s="46"/>
      <c r="I16" s="15" t="s">
        <v>77</v>
      </c>
      <c r="J16" s="45"/>
      <c r="K16" s="45"/>
      <c r="L16" s="46"/>
      <c r="M16" s="42"/>
      <c r="N16" s="45"/>
      <c r="O16" s="45"/>
      <c r="P16" s="46"/>
      <c r="Q16" s="15" t="s">
        <v>77</v>
      </c>
      <c r="R16" s="45"/>
      <c r="S16" s="45"/>
      <c r="T16" s="46"/>
      <c r="U16" s="42"/>
      <c r="V16" s="45"/>
      <c r="W16" s="45"/>
      <c r="X16" s="46"/>
      <c r="Y16" s="15" t="s">
        <v>77</v>
      </c>
      <c r="Z16" s="73"/>
      <c r="AA16" s="45"/>
      <c r="AB16" s="46"/>
      <c r="AC16" s="73"/>
      <c r="AD16" s="46"/>
      <c r="AE16" s="45"/>
      <c r="AF16" s="46"/>
      <c r="AG16" s="15" t="s">
        <v>77</v>
      </c>
      <c r="AH16" s="45"/>
      <c r="AI16" s="45"/>
      <c r="AJ16" s="46"/>
      <c r="AK16" s="73"/>
      <c r="AL16" s="45"/>
      <c r="AM16" s="46"/>
      <c r="AN16" s="46"/>
      <c r="AO16" s="15" t="s">
        <v>77</v>
      </c>
      <c r="AP16" s="42"/>
      <c r="AQ16" s="46"/>
      <c r="AR16" s="46"/>
      <c r="AS16" s="42"/>
      <c r="AT16" s="45"/>
      <c r="AU16" s="73"/>
      <c r="AV16" s="46"/>
      <c r="AW16" s="15" t="s">
        <v>77</v>
      </c>
      <c r="AX16" s="46"/>
      <c r="AY16" s="46"/>
      <c r="AZ16" s="46"/>
      <c r="BA16" s="42"/>
      <c r="BB16" s="45"/>
      <c r="BC16" s="42"/>
      <c r="BD16" s="46"/>
      <c r="BE16" s="15" t="s">
        <v>77</v>
      </c>
      <c r="BF16" s="45"/>
      <c r="BG16" s="46"/>
      <c r="BH16" s="46"/>
      <c r="BI16" s="42"/>
      <c r="BJ16" s="54">
        <f>B16+C16+D16+E16+F16+G16+H16+J16+K16+L16+M16+N16+O16+P16+R16+S16+T16+U16+V16+X16+Z16+AA16+AB16+AD16+AE16+AF16+AH16+AJ16+AK16+AL16+AM16+AN16+AP16+AQ16+AR16+AS16+AT16+AU16+AV16+AX16+AY16+AZ16+BA16+BB16+BC16+BD16+BF16+BI16</f>
        <v>0</v>
      </c>
      <c r="BK16" s="46">
        <f t="shared" si="14"/>
        <v>0</v>
      </c>
      <c r="BM16" s="36"/>
    </row>
    <row r="17" spans="1:65" s="31" customFormat="1" ht="15" customHeight="1">
      <c r="A17" s="22" t="s">
        <v>78</v>
      </c>
      <c r="B17" s="48">
        <v>100000000</v>
      </c>
      <c r="C17" s="48">
        <v>0</v>
      </c>
      <c r="D17" s="49">
        <v>0</v>
      </c>
      <c r="E17" s="47">
        <v>558000</v>
      </c>
      <c r="F17" s="48">
        <v>30000</v>
      </c>
      <c r="G17" s="48">
        <v>0</v>
      </c>
      <c r="H17" s="49">
        <v>0</v>
      </c>
      <c r="I17" s="22" t="s">
        <v>78</v>
      </c>
      <c r="J17" s="48">
        <v>0</v>
      </c>
      <c r="K17" s="48">
        <v>0</v>
      </c>
      <c r="L17" s="49">
        <v>0</v>
      </c>
      <c r="M17" s="47">
        <v>0</v>
      </c>
      <c r="N17" s="48">
        <v>0</v>
      </c>
      <c r="O17" s="48">
        <v>0</v>
      </c>
      <c r="P17" s="49">
        <v>0</v>
      </c>
      <c r="Q17" s="22" t="s">
        <v>78</v>
      </c>
      <c r="R17" s="48">
        <v>0</v>
      </c>
      <c r="S17" s="48">
        <v>0</v>
      </c>
      <c r="T17" s="49">
        <v>0</v>
      </c>
      <c r="U17" s="47">
        <v>0</v>
      </c>
      <c r="V17" s="48">
        <v>0</v>
      </c>
      <c r="W17" s="48">
        <v>0</v>
      </c>
      <c r="X17" s="49">
        <v>0</v>
      </c>
      <c r="Y17" s="22" t="s">
        <v>78</v>
      </c>
      <c r="Z17" s="74">
        <v>30000</v>
      </c>
      <c r="AA17" s="48">
        <v>0</v>
      </c>
      <c r="AB17" s="49">
        <v>0</v>
      </c>
      <c r="AC17" s="74">
        <v>0</v>
      </c>
      <c r="AD17" s="49">
        <v>0</v>
      </c>
      <c r="AE17" s="48">
        <v>0</v>
      </c>
      <c r="AF17" s="49">
        <v>0</v>
      </c>
      <c r="AG17" s="22" t="s">
        <v>78</v>
      </c>
      <c r="AH17" s="48">
        <v>0</v>
      </c>
      <c r="AI17" s="48">
        <v>0</v>
      </c>
      <c r="AJ17" s="49">
        <v>0</v>
      </c>
      <c r="AK17" s="74">
        <v>0</v>
      </c>
      <c r="AL17" s="48">
        <v>0</v>
      </c>
      <c r="AM17" s="49">
        <v>0</v>
      </c>
      <c r="AN17" s="49">
        <v>0</v>
      </c>
      <c r="AO17" s="22" t="s">
        <v>78</v>
      </c>
      <c r="AP17" s="47">
        <v>0</v>
      </c>
      <c r="AQ17" s="49">
        <v>0</v>
      </c>
      <c r="AR17" s="49">
        <v>0</v>
      </c>
      <c r="AS17" s="47">
        <v>0</v>
      </c>
      <c r="AT17" s="48">
        <v>30000</v>
      </c>
      <c r="AU17" s="74">
        <v>0</v>
      </c>
      <c r="AV17" s="49">
        <v>0</v>
      </c>
      <c r="AW17" s="22" t="s">
        <v>78</v>
      </c>
      <c r="AX17" s="49">
        <v>0</v>
      </c>
      <c r="AY17" s="49">
        <v>0</v>
      </c>
      <c r="AZ17" s="49">
        <v>0</v>
      </c>
      <c r="BA17" s="47">
        <v>0</v>
      </c>
      <c r="BB17" s="48">
        <v>0</v>
      </c>
      <c r="BC17" s="47">
        <v>0</v>
      </c>
      <c r="BD17" s="49">
        <v>0</v>
      </c>
      <c r="BE17" s="22" t="s">
        <v>78</v>
      </c>
      <c r="BF17" s="48">
        <v>0</v>
      </c>
      <c r="BG17" s="49">
        <v>0</v>
      </c>
      <c r="BH17" s="49">
        <v>0</v>
      </c>
      <c r="BI17" s="47">
        <v>0</v>
      </c>
      <c r="BJ17" s="54">
        <f aca="true" t="shared" si="23" ref="BJ17:BJ31">SUM(B17:BI17)</f>
        <v>100648000</v>
      </c>
      <c r="BK17" s="41">
        <f t="shared" si="14"/>
        <v>0.021768500040138528</v>
      </c>
      <c r="BM17" s="37"/>
    </row>
    <row r="18" spans="1:65" s="31" customFormat="1" ht="15" customHeight="1">
      <c r="A18" s="22" t="s">
        <v>79</v>
      </c>
      <c r="B18" s="48">
        <v>0</v>
      </c>
      <c r="C18" s="48">
        <v>0</v>
      </c>
      <c r="D18" s="49">
        <v>0</v>
      </c>
      <c r="E18" s="47">
        <v>0</v>
      </c>
      <c r="F18" s="48">
        <v>0</v>
      </c>
      <c r="G18" s="48">
        <v>0</v>
      </c>
      <c r="H18" s="49">
        <v>0</v>
      </c>
      <c r="I18" s="22" t="s">
        <v>79</v>
      </c>
      <c r="J18" s="48">
        <v>0</v>
      </c>
      <c r="K18" s="48">
        <v>0</v>
      </c>
      <c r="L18" s="49">
        <v>0</v>
      </c>
      <c r="M18" s="47">
        <v>0</v>
      </c>
      <c r="N18" s="48">
        <v>0</v>
      </c>
      <c r="O18" s="48">
        <v>0</v>
      </c>
      <c r="P18" s="49">
        <v>0</v>
      </c>
      <c r="Q18" s="22" t="s">
        <v>79</v>
      </c>
      <c r="R18" s="48">
        <v>0</v>
      </c>
      <c r="S18" s="48">
        <v>0</v>
      </c>
      <c r="T18" s="49">
        <v>0</v>
      </c>
      <c r="U18" s="47">
        <v>0</v>
      </c>
      <c r="V18" s="48">
        <v>0</v>
      </c>
      <c r="W18" s="48">
        <v>0</v>
      </c>
      <c r="X18" s="49">
        <v>0</v>
      </c>
      <c r="Y18" s="22" t="s">
        <v>79</v>
      </c>
      <c r="Z18" s="74">
        <v>0</v>
      </c>
      <c r="AA18" s="48">
        <v>0</v>
      </c>
      <c r="AB18" s="49">
        <v>0</v>
      </c>
      <c r="AC18" s="74">
        <v>0</v>
      </c>
      <c r="AD18" s="49">
        <v>0</v>
      </c>
      <c r="AE18" s="48">
        <v>0</v>
      </c>
      <c r="AF18" s="49">
        <v>0</v>
      </c>
      <c r="AG18" s="22" t="s">
        <v>79</v>
      </c>
      <c r="AH18" s="48">
        <v>0</v>
      </c>
      <c r="AI18" s="48">
        <v>0</v>
      </c>
      <c r="AJ18" s="49">
        <v>0</v>
      </c>
      <c r="AK18" s="74">
        <v>0</v>
      </c>
      <c r="AL18" s="48">
        <v>0</v>
      </c>
      <c r="AM18" s="49">
        <v>0</v>
      </c>
      <c r="AN18" s="49">
        <v>0</v>
      </c>
      <c r="AO18" s="22" t="s">
        <v>79</v>
      </c>
      <c r="AP18" s="47">
        <v>0</v>
      </c>
      <c r="AQ18" s="49">
        <v>0</v>
      </c>
      <c r="AR18" s="49">
        <v>0</v>
      </c>
      <c r="AS18" s="47">
        <v>0</v>
      </c>
      <c r="AT18" s="48">
        <v>0</v>
      </c>
      <c r="AU18" s="74">
        <v>0</v>
      </c>
      <c r="AV18" s="49">
        <v>0</v>
      </c>
      <c r="AW18" s="22" t="s">
        <v>79</v>
      </c>
      <c r="AX18" s="49">
        <v>0</v>
      </c>
      <c r="AY18" s="49">
        <v>0</v>
      </c>
      <c r="AZ18" s="49">
        <v>0</v>
      </c>
      <c r="BA18" s="47">
        <v>0</v>
      </c>
      <c r="BB18" s="48">
        <v>0</v>
      </c>
      <c r="BC18" s="47">
        <v>0</v>
      </c>
      <c r="BD18" s="49">
        <v>0</v>
      </c>
      <c r="BE18" s="22" t="s">
        <v>79</v>
      </c>
      <c r="BF18" s="48">
        <v>0</v>
      </c>
      <c r="BG18" s="49">
        <v>0</v>
      </c>
      <c r="BH18" s="49">
        <v>0</v>
      </c>
      <c r="BI18" s="47">
        <v>0</v>
      </c>
      <c r="BJ18" s="54">
        <f t="shared" si="23"/>
        <v>0</v>
      </c>
      <c r="BK18" s="46">
        <f t="shared" si="14"/>
        <v>0</v>
      </c>
      <c r="BM18" s="37"/>
    </row>
    <row r="19" spans="1:65" s="31" customFormat="1" ht="15" customHeight="1">
      <c r="A19" s="22" t="s">
        <v>80</v>
      </c>
      <c r="B19" s="48">
        <v>0</v>
      </c>
      <c r="C19" s="48">
        <v>0</v>
      </c>
      <c r="D19" s="49">
        <v>0</v>
      </c>
      <c r="E19" s="47">
        <v>0</v>
      </c>
      <c r="F19" s="48">
        <v>0</v>
      </c>
      <c r="G19" s="48">
        <v>0</v>
      </c>
      <c r="H19" s="49">
        <v>0</v>
      </c>
      <c r="I19" s="22" t="s">
        <v>80</v>
      </c>
      <c r="J19" s="48">
        <v>0</v>
      </c>
      <c r="K19" s="48">
        <v>0</v>
      </c>
      <c r="L19" s="49">
        <v>0</v>
      </c>
      <c r="M19" s="47">
        <v>0</v>
      </c>
      <c r="N19" s="48">
        <v>0</v>
      </c>
      <c r="O19" s="48">
        <v>0</v>
      </c>
      <c r="P19" s="49">
        <v>0</v>
      </c>
      <c r="Q19" s="22" t="s">
        <v>80</v>
      </c>
      <c r="R19" s="48">
        <v>0</v>
      </c>
      <c r="S19" s="48">
        <v>0</v>
      </c>
      <c r="T19" s="49">
        <v>0</v>
      </c>
      <c r="U19" s="47">
        <v>0</v>
      </c>
      <c r="V19" s="48">
        <v>0</v>
      </c>
      <c r="W19" s="48">
        <v>0</v>
      </c>
      <c r="X19" s="49">
        <v>0</v>
      </c>
      <c r="Y19" s="22" t="s">
        <v>80</v>
      </c>
      <c r="Z19" s="74">
        <v>0</v>
      </c>
      <c r="AA19" s="48">
        <v>0</v>
      </c>
      <c r="AB19" s="49">
        <v>0</v>
      </c>
      <c r="AC19" s="74">
        <v>0</v>
      </c>
      <c r="AD19" s="49">
        <v>0</v>
      </c>
      <c r="AE19" s="48">
        <v>0</v>
      </c>
      <c r="AF19" s="49">
        <v>0</v>
      </c>
      <c r="AG19" s="22" t="s">
        <v>80</v>
      </c>
      <c r="AH19" s="48">
        <v>0</v>
      </c>
      <c r="AI19" s="48">
        <v>0</v>
      </c>
      <c r="AJ19" s="49">
        <v>0</v>
      </c>
      <c r="AK19" s="74">
        <v>0</v>
      </c>
      <c r="AL19" s="48">
        <v>0</v>
      </c>
      <c r="AM19" s="49">
        <v>0</v>
      </c>
      <c r="AN19" s="49">
        <v>0</v>
      </c>
      <c r="AO19" s="22" t="s">
        <v>80</v>
      </c>
      <c r="AP19" s="47">
        <v>0</v>
      </c>
      <c r="AQ19" s="49">
        <v>0</v>
      </c>
      <c r="AR19" s="49">
        <v>0</v>
      </c>
      <c r="AS19" s="47">
        <v>0</v>
      </c>
      <c r="AT19" s="48">
        <v>0</v>
      </c>
      <c r="AU19" s="74">
        <v>0</v>
      </c>
      <c r="AV19" s="49">
        <v>0</v>
      </c>
      <c r="AW19" s="22" t="s">
        <v>80</v>
      </c>
      <c r="AX19" s="49">
        <v>0</v>
      </c>
      <c r="AY19" s="49">
        <v>0</v>
      </c>
      <c r="AZ19" s="49">
        <v>0</v>
      </c>
      <c r="BA19" s="47">
        <v>0</v>
      </c>
      <c r="BB19" s="48">
        <v>0</v>
      </c>
      <c r="BC19" s="47">
        <v>0</v>
      </c>
      <c r="BD19" s="49">
        <v>0</v>
      </c>
      <c r="BE19" s="22" t="s">
        <v>80</v>
      </c>
      <c r="BF19" s="48">
        <v>0</v>
      </c>
      <c r="BG19" s="49">
        <v>0</v>
      </c>
      <c r="BH19" s="49">
        <v>0</v>
      </c>
      <c r="BI19" s="47">
        <v>0</v>
      </c>
      <c r="BJ19" s="54">
        <f t="shared" si="23"/>
        <v>0</v>
      </c>
      <c r="BK19" s="46">
        <f t="shared" si="14"/>
        <v>0</v>
      </c>
      <c r="BM19" s="37"/>
    </row>
    <row r="20" spans="1:65" s="31" customFormat="1" ht="15" customHeight="1">
      <c r="A20" s="22" t="s">
        <v>81</v>
      </c>
      <c r="B20" s="48">
        <v>0</v>
      </c>
      <c r="C20" s="48">
        <v>0</v>
      </c>
      <c r="D20" s="49">
        <v>0</v>
      </c>
      <c r="E20" s="47">
        <v>0</v>
      </c>
      <c r="F20" s="48">
        <v>0</v>
      </c>
      <c r="G20" s="48">
        <v>0</v>
      </c>
      <c r="H20" s="49">
        <v>0</v>
      </c>
      <c r="I20" s="22" t="s">
        <v>81</v>
      </c>
      <c r="J20" s="48">
        <v>0</v>
      </c>
      <c r="K20" s="48">
        <v>0</v>
      </c>
      <c r="L20" s="49">
        <v>0</v>
      </c>
      <c r="M20" s="47">
        <v>0</v>
      </c>
      <c r="N20" s="48">
        <v>0</v>
      </c>
      <c r="O20" s="48">
        <v>0</v>
      </c>
      <c r="P20" s="49">
        <v>0</v>
      </c>
      <c r="Q20" s="22" t="s">
        <v>81</v>
      </c>
      <c r="R20" s="48">
        <v>0</v>
      </c>
      <c r="S20" s="48">
        <v>0</v>
      </c>
      <c r="T20" s="49">
        <v>0</v>
      </c>
      <c r="U20" s="47">
        <v>0</v>
      </c>
      <c r="V20" s="48">
        <v>0</v>
      </c>
      <c r="W20" s="48">
        <v>0</v>
      </c>
      <c r="X20" s="49">
        <v>0</v>
      </c>
      <c r="Y20" s="22" t="s">
        <v>81</v>
      </c>
      <c r="Z20" s="74">
        <v>0</v>
      </c>
      <c r="AA20" s="48">
        <v>0</v>
      </c>
      <c r="AB20" s="49">
        <v>0</v>
      </c>
      <c r="AC20" s="74">
        <v>0</v>
      </c>
      <c r="AD20" s="49">
        <v>0</v>
      </c>
      <c r="AE20" s="48">
        <v>0</v>
      </c>
      <c r="AF20" s="49">
        <v>0</v>
      </c>
      <c r="AG20" s="22" t="s">
        <v>81</v>
      </c>
      <c r="AH20" s="48">
        <v>0</v>
      </c>
      <c r="AI20" s="48">
        <v>0</v>
      </c>
      <c r="AJ20" s="49">
        <v>0</v>
      </c>
      <c r="AK20" s="74">
        <v>0</v>
      </c>
      <c r="AL20" s="48">
        <v>0</v>
      </c>
      <c r="AM20" s="49">
        <v>0</v>
      </c>
      <c r="AN20" s="49">
        <v>0</v>
      </c>
      <c r="AO20" s="22" t="s">
        <v>81</v>
      </c>
      <c r="AP20" s="47">
        <v>0</v>
      </c>
      <c r="AQ20" s="49">
        <v>0</v>
      </c>
      <c r="AR20" s="49">
        <v>0</v>
      </c>
      <c r="AS20" s="47">
        <v>0</v>
      </c>
      <c r="AT20" s="48">
        <v>0</v>
      </c>
      <c r="AU20" s="74">
        <v>0</v>
      </c>
      <c r="AV20" s="49">
        <v>0</v>
      </c>
      <c r="AW20" s="22" t="s">
        <v>81</v>
      </c>
      <c r="AX20" s="49">
        <v>0</v>
      </c>
      <c r="AY20" s="49">
        <v>0</v>
      </c>
      <c r="AZ20" s="49">
        <v>0</v>
      </c>
      <c r="BA20" s="47">
        <v>0</v>
      </c>
      <c r="BB20" s="48">
        <v>0</v>
      </c>
      <c r="BC20" s="47">
        <v>0</v>
      </c>
      <c r="BD20" s="49">
        <v>0</v>
      </c>
      <c r="BE20" s="22" t="s">
        <v>81</v>
      </c>
      <c r="BF20" s="48">
        <v>0</v>
      </c>
      <c r="BG20" s="49">
        <v>0</v>
      </c>
      <c r="BH20" s="49">
        <v>0</v>
      </c>
      <c r="BI20" s="47">
        <v>0</v>
      </c>
      <c r="BJ20" s="54">
        <f t="shared" si="23"/>
        <v>0</v>
      </c>
      <c r="BK20" s="46">
        <f t="shared" si="14"/>
        <v>0</v>
      </c>
      <c r="BM20" s="36"/>
    </row>
    <row r="21" spans="1:65" s="31" customFormat="1" ht="15" customHeight="1">
      <c r="A21" s="22" t="s">
        <v>82</v>
      </c>
      <c r="B21" s="48">
        <v>86846590</v>
      </c>
      <c r="C21" s="48">
        <v>9446198</v>
      </c>
      <c r="D21" s="49">
        <v>27031423</v>
      </c>
      <c r="E21" s="47">
        <v>37668902</v>
      </c>
      <c r="F21" s="48">
        <v>75512115</v>
      </c>
      <c r="G21" s="48">
        <v>44709718</v>
      </c>
      <c r="H21" s="49">
        <v>31272242</v>
      </c>
      <c r="I21" s="22" t="s">
        <v>82</v>
      </c>
      <c r="J21" s="48">
        <v>34339923</v>
      </c>
      <c r="K21" s="48">
        <v>123479706</v>
      </c>
      <c r="L21" s="49">
        <v>3200566</v>
      </c>
      <c r="M21" s="47">
        <v>5585660</v>
      </c>
      <c r="N21" s="48">
        <v>11423779</v>
      </c>
      <c r="O21" s="48">
        <v>8159211</v>
      </c>
      <c r="P21" s="49">
        <v>16327569</v>
      </c>
      <c r="Q21" s="22" t="s">
        <v>82</v>
      </c>
      <c r="R21" s="48">
        <v>4766984</v>
      </c>
      <c r="S21" s="48">
        <v>1899139</v>
      </c>
      <c r="T21" s="49">
        <v>2945143</v>
      </c>
      <c r="U21" s="47">
        <v>7444546</v>
      </c>
      <c r="V21" s="48">
        <v>5879235</v>
      </c>
      <c r="W21" s="48">
        <v>2024955</v>
      </c>
      <c r="X21" s="49">
        <v>65611610</v>
      </c>
      <c r="Y21" s="22" t="s">
        <v>82</v>
      </c>
      <c r="Z21" s="74">
        <v>15971578</v>
      </c>
      <c r="AA21" s="48">
        <v>1498277</v>
      </c>
      <c r="AB21" s="49">
        <v>2263193</v>
      </c>
      <c r="AC21" s="74">
        <v>760717340</v>
      </c>
      <c r="AD21" s="49">
        <v>2617162</v>
      </c>
      <c r="AE21" s="48">
        <v>15304610</v>
      </c>
      <c r="AF21" s="49">
        <v>5376005</v>
      </c>
      <c r="AG21" s="22" t="s">
        <v>82</v>
      </c>
      <c r="AH21" s="48">
        <v>7919810</v>
      </c>
      <c r="AI21" s="48">
        <v>5021540</v>
      </c>
      <c r="AJ21" s="49">
        <v>2244310</v>
      </c>
      <c r="AK21" s="74">
        <v>2763018</v>
      </c>
      <c r="AL21" s="48">
        <v>3186008</v>
      </c>
      <c r="AM21" s="49">
        <v>3329425</v>
      </c>
      <c r="AN21" s="49">
        <v>31860296</v>
      </c>
      <c r="AO21" s="22" t="s">
        <v>82</v>
      </c>
      <c r="AP21" s="47">
        <v>6524635</v>
      </c>
      <c r="AQ21" s="49">
        <v>2895678</v>
      </c>
      <c r="AR21" s="49">
        <v>4433049</v>
      </c>
      <c r="AS21" s="47">
        <v>2401728</v>
      </c>
      <c r="AT21" s="48">
        <v>9619109</v>
      </c>
      <c r="AU21" s="74">
        <v>842440</v>
      </c>
      <c r="AV21" s="49">
        <v>1593893</v>
      </c>
      <c r="AW21" s="22" t="s">
        <v>82</v>
      </c>
      <c r="AX21" s="49">
        <v>1082692</v>
      </c>
      <c r="AY21" s="49">
        <v>36446</v>
      </c>
      <c r="AZ21" s="49">
        <v>586390</v>
      </c>
      <c r="BA21" s="47">
        <v>897968</v>
      </c>
      <c r="BB21" s="48">
        <v>435252</v>
      </c>
      <c r="BC21" s="47">
        <v>5312069</v>
      </c>
      <c r="BD21" s="49">
        <v>1351484</v>
      </c>
      <c r="BE21" s="22" t="s">
        <v>82</v>
      </c>
      <c r="BF21" s="48">
        <v>944548</v>
      </c>
      <c r="BG21" s="49">
        <v>40938</v>
      </c>
      <c r="BH21" s="49">
        <v>1235054</v>
      </c>
      <c r="BI21" s="47">
        <v>42798282</v>
      </c>
      <c r="BJ21" s="54">
        <f t="shared" si="23"/>
        <v>1548679441</v>
      </c>
      <c r="BK21" s="41">
        <f t="shared" si="14"/>
        <v>0.33495378421399546</v>
      </c>
      <c r="BM21" s="37"/>
    </row>
    <row r="22" spans="1:65" s="30" customFormat="1" ht="15" customHeight="1">
      <c r="A22" s="15" t="s">
        <v>83</v>
      </c>
      <c r="B22" s="45">
        <f aca="true" t="shared" si="24" ref="B22:H22">SUM(B23:B31)</f>
        <v>26007209852.809998</v>
      </c>
      <c r="C22" s="45">
        <f t="shared" si="24"/>
        <v>5926877534</v>
      </c>
      <c r="D22" s="46">
        <f t="shared" si="24"/>
        <v>10659227347</v>
      </c>
      <c r="E22" s="42">
        <f t="shared" si="24"/>
        <v>7776425076</v>
      </c>
      <c r="F22" s="45">
        <f t="shared" si="24"/>
        <v>7439294690.35</v>
      </c>
      <c r="G22" s="45">
        <f t="shared" si="24"/>
        <v>3897780030</v>
      </c>
      <c r="H22" s="46">
        <f t="shared" si="24"/>
        <v>5294147178.06</v>
      </c>
      <c r="I22" s="15" t="s">
        <v>83</v>
      </c>
      <c r="J22" s="45">
        <f aca="true" t="shared" si="25" ref="J22:P22">SUM(J23:J31)</f>
        <v>5442886300</v>
      </c>
      <c r="K22" s="45">
        <f t="shared" si="25"/>
        <v>4535932680</v>
      </c>
      <c r="L22" s="46">
        <f t="shared" si="25"/>
        <v>3037055987.32</v>
      </c>
      <c r="M22" s="42">
        <f t="shared" si="25"/>
        <v>3335488855</v>
      </c>
      <c r="N22" s="45">
        <f t="shared" si="25"/>
        <v>2767285817</v>
      </c>
      <c r="O22" s="45">
        <f t="shared" si="25"/>
        <v>2012743316</v>
      </c>
      <c r="P22" s="46">
        <f t="shared" si="25"/>
        <v>2062397575</v>
      </c>
      <c r="Q22" s="15" t="s">
        <v>83</v>
      </c>
      <c r="R22" s="45">
        <f aca="true" t="shared" si="26" ref="R22:X22">SUM(R23:R31)</f>
        <v>3163966175</v>
      </c>
      <c r="S22" s="45">
        <f t="shared" si="26"/>
        <v>2460353895</v>
      </c>
      <c r="T22" s="46">
        <f t="shared" si="26"/>
        <v>506135631</v>
      </c>
      <c r="U22" s="42">
        <f t="shared" si="26"/>
        <v>1262201549</v>
      </c>
      <c r="V22" s="45">
        <f t="shared" si="26"/>
        <v>1030590309</v>
      </c>
      <c r="W22" s="45">
        <f>SUM(W23:W31)</f>
        <v>514035515</v>
      </c>
      <c r="X22" s="46">
        <f t="shared" si="26"/>
        <v>4222632353.82</v>
      </c>
      <c r="Y22" s="15" t="s">
        <v>83</v>
      </c>
      <c r="Z22" s="73">
        <f aca="true" t="shared" si="27" ref="Z22:AF22">SUM(Z23:Z31)</f>
        <v>1681953030</v>
      </c>
      <c r="AA22" s="45">
        <f t="shared" si="27"/>
        <v>1653327065.7399998</v>
      </c>
      <c r="AB22" s="46">
        <f t="shared" si="27"/>
        <v>1128215974</v>
      </c>
      <c r="AC22" s="73">
        <f t="shared" si="27"/>
        <v>427770753</v>
      </c>
      <c r="AD22" s="46">
        <f t="shared" si="27"/>
        <v>775387720</v>
      </c>
      <c r="AE22" s="45">
        <f t="shared" si="27"/>
        <v>826449390</v>
      </c>
      <c r="AF22" s="46">
        <f t="shared" si="27"/>
        <v>4067658121</v>
      </c>
      <c r="AG22" s="15" t="s">
        <v>83</v>
      </c>
      <c r="AH22" s="45">
        <f aca="true" t="shared" si="28" ref="AH22:AN22">SUM(AH23:AH31)</f>
        <v>2487103873.29</v>
      </c>
      <c r="AI22" s="45">
        <f t="shared" si="28"/>
        <v>2925949830</v>
      </c>
      <c r="AJ22" s="46">
        <f t="shared" si="28"/>
        <v>999635665</v>
      </c>
      <c r="AK22" s="73">
        <f t="shared" si="28"/>
        <v>2519612510</v>
      </c>
      <c r="AL22" s="45">
        <f t="shared" si="28"/>
        <v>1505779138</v>
      </c>
      <c r="AM22" s="46">
        <f t="shared" si="28"/>
        <v>1067163208</v>
      </c>
      <c r="AN22" s="46">
        <f t="shared" si="28"/>
        <v>3293371050.72</v>
      </c>
      <c r="AO22" s="15" t="s">
        <v>83</v>
      </c>
      <c r="AP22" s="42">
        <f aca="true" t="shared" si="29" ref="AP22:AV22">SUM(AP23:AP31)</f>
        <v>992955441</v>
      </c>
      <c r="AQ22" s="46">
        <f t="shared" si="29"/>
        <v>480461933</v>
      </c>
      <c r="AR22" s="46">
        <f t="shared" si="29"/>
        <v>655634222</v>
      </c>
      <c r="AS22" s="42">
        <f t="shared" si="29"/>
        <v>265374878</v>
      </c>
      <c r="AT22" s="45">
        <f t="shared" si="29"/>
        <v>791792270</v>
      </c>
      <c r="AU22" s="73">
        <f t="shared" si="29"/>
        <v>2169971902</v>
      </c>
      <c r="AV22" s="46">
        <f t="shared" si="29"/>
        <v>1137329048</v>
      </c>
      <c r="AW22" s="15" t="s">
        <v>83</v>
      </c>
      <c r="AX22" s="46">
        <f aca="true" t="shared" si="30" ref="AX22:BD22">SUM(AX23:AX31)</f>
        <v>245970665</v>
      </c>
      <c r="AY22" s="46">
        <f t="shared" si="30"/>
        <v>892305166</v>
      </c>
      <c r="AZ22" s="46">
        <f t="shared" si="30"/>
        <v>581224484</v>
      </c>
      <c r="BA22" s="42">
        <f t="shared" si="30"/>
        <v>494825055</v>
      </c>
      <c r="BB22" s="45">
        <f t="shared" si="30"/>
        <v>380221966</v>
      </c>
      <c r="BC22" s="42">
        <f t="shared" si="30"/>
        <v>736454417</v>
      </c>
      <c r="BD22" s="46">
        <f t="shared" si="30"/>
        <v>173524386</v>
      </c>
      <c r="BE22" s="15" t="s">
        <v>83</v>
      </c>
      <c r="BF22" s="45">
        <f>SUM(BF23:BF31)</f>
        <v>435730952</v>
      </c>
      <c r="BG22" s="46">
        <f>SUM(BG23:BG31)</f>
        <v>144745990</v>
      </c>
      <c r="BH22" s="46">
        <f>SUM(BH23:BH31)</f>
        <v>144902999</v>
      </c>
      <c r="BI22" s="42">
        <f>SUM(BI23:BI31)</f>
        <v>145659556</v>
      </c>
      <c r="BJ22" s="45">
        <f>SUM(BJ23:BJ31)</f>
        <v>139583130325.11002</v>
      </c>
      <c r="BK22" s="46">
        <f t="shared" si="14"/>
        <v>30.189525654606342</v>
      </c>
      <c r="BM22" s="36"/>
    </row>
    <row r="23" spans="1:65" s="31" customFormat="1" ht="15" customHeight="1">
      <c r="A23" s="22" t="s">
        <v>84</v>
      </c>
      <c r="B23" s="48">
        <v>8034666235</v>
      </c>
      <c r="C23" s="48">
        <v>247290835</v>
      </c>
      <c r="D23" s="49">
        <v>2679175515</v>
      </c>
      <c r="E23" s="47">
        <v>882000</v>
      </c>
      <c r="F23" s="48">
        <v>873228538</v>
      </c>
      <c r="G23" s="48">
        <v>499748288</v>
      </c>
      <c r="H23" s="49">
        <v>16223685</v>
      </c>
      <c r="I23" s="22" t="s">
        <v>84</v>
      </c>
      <c r="J23" s="48">
        <v>200000</v>
      </c>
      <c r="K23" s="48">
        <v>3206000</v>
      </c>
      <c r="L23" s="49">
        <v>0</v>
      </c>
      <c r="M23" s="47">
        <v>35180040</v>
      </c>
      <c r="N23" s="48">
        <v>0</v>
      </c>
      <c r="O23" s="48">
        <v>0</v>
      </c>
      <c r="P23" s="49">
        <v>0</v>
      </c>
      <c r="Q23" s="22" t="s">
        <v>84</v>
      </c>
      <c r="R23" s="48">
        <v>1111790</v>
      </c>
      <c r="S23" s="48">
        <v>0</v>
      </c>
      <c r="T23" s="49">
        <v>0</v>
      </c>
      <c r="U23" s="47">
        <v>67968061</v>
      </c>
      <c r="V23" s="48">
        <v>150243535</v>
      </c>
      <c r="W23" s="48">
        <v>0</v>
      </c>
      <c r="X23" s="49">
        <v>9964423</v>
      </c>
      <c r="Y23" s="22" t="s">
        <v>84</v>
      </c>
      <c r="Z23" s="74">
        <v>0</v>
      </c>
      <c r="AA23" s="48">
        <v>5270764</v>
      </c>
      <c r="AB23" s="49">
        <v>0</v>
      </c>
      <c r="AC23" s="74">
        <v>0</v>
      </c>
      <c r="AD23" s="49">
        <v>0</v>
      </c>
      <c r="AE23" s="48">
        <v>0</v>
      </c>
      <c r="AF23" s="49">
        <v>0</v>
      </c>
      <c r="AG23" s="22" t="s">
        <v>84</v>
      </c>
      <c r="AH23" s="48">
        <v>618072600</v>
      </c>
      <c r="AI23" s="48">
        <v>17156650</v>
      </c>
      <c r="AJ23" s="49">
        <v>0</v>
      </c>
      <c r="AK23" s="74">
        <v>0</v>
      </c>
      <c r="AL23" s="48">
        <v>0</v>
      </c>
      <c r="AM23" s="49">
        <v>0</v>
      </c>
      <c r="AN23" s="49">
        <v>0</v>
      </c>
      <c r="AO23" s="22" t="s">
        <v>84</v>
      </c>
      <c r="AP23" s="47">
        <v>0</v>
      </c>
      <c r="AQ23" s="49">
        <v>0</v>
      </c>
      <c r="AR23" s="49">
        <v>0</v>
      </c>
      <c r="AS23" s="47">
        <v>3419356</v>
      </c>
      <c r="AT23" s="48">
        <v>107340000</v>
      </c>
      <c r="AU23" s="74">
        <v>141164711</v>
      </c>
      <c r="AV23" s="49">
        <v>0</v>
      </c>
      <c r="AW23" s="22" t="s">
        <v>84</v>
      </c>
      <c r="AX23" s="49">
        <v>0</v>
      </c>
      <c r="AY23" s="49">
        <v>0</v>
      </c>
      <c r="AZ23" s="49">
        <v>0</v>
      </c>
      <c r="BA23" s="47">
        <v>17128500</v>
      </c>
      <c r="BB23" s="48">
        <v>0</v>
      </c>
      <c r="BC23" s="47">
        <v>0</v>
      </c>
      <c r="BD23" s="49">
        <v>0</v>
      </c>
      <c r="BE23" s="22" t="s">
        <v>84</v>
      </c>
      <c r="BF23" s="48">
        <v>0</v>
      </c>
      <c r="BG23" s="49">
        <v>0</v>
      </c>
      <c r="BH23" s="49">
        <v>0</v>
      </c>
      <c r="BI23" s="47">
        <v>0</v>
      </c>
      <c r="BJ23" s="54">
        <f t="shared" si="23"/>
        <v>13528641526</v>
      </c>
      <c r="BK23" s="41">
        <f t="shared" si="14"/>
        <v>2.9260217153023484</v>
      </c>
      <c r="BM23" s="37"/>
    </row>
    <row r="24" spans="1:65" s="31" customFormat="1" ht="15" customHeight="1">
      <c r="A24" s="22" t="s">
        <v>85</v>
      </c>
      <c r="B24" s="48">
        <v>0</v>
      </c>
      <c r="C24" s="48">
        <v>74605960</v>
      </c>
      <c r="D24" s="49">
        <v>3889863</v>
      </c>
      <c r="E24" s="47">
        <v>79100816</v>
      </c>
      <c r="F24" s="48">
        <v>32127923</v>
      </c>
      <c r="G24" s="48">
        <v>63281285</v>
      </c>
      <c r="H24" s="49">
        <v>15097926</v>
      </c>
      <c r="I24" s="22" t="s">
        <v>85</v>
      </c>
      <c r="J24" s="48">
        <v>63534776</v>
      </c>
      <c r="K24" s="48">
        <v>31109635</v>
      </c>
      <c r="L24" s="49">
        <v>0</v>
      </c>
      <c r="M24" s="47">
        <v>133300273</v>
      </c>
      <c r="N24" s="48">
        <v>34940405</v>
      </c>
      <c r="O24" s="48">
        <v>165408308</v>
      </c>
      <c r="P24" s="49">
        <v>880000</v>
      </c>
      <c r="Q24" s="22" t="s">
        <v>85</v>
      </c>
      <c r="R24" s="48">
        <v>38422954</v>
      </c>
      <c r="S24" s="48">
        <v>0</v>
      </c>
      <c r="T24" s="49">
        <v>1272983</v>
      </c>
      <c r="U24" s="47">
        <v>11051209</v>
      </c>
      <c r="V24" s="48">
        <v>45156782</v>
      </c>
      <c r="W24" s="48">
        <v>2080000</v>
      </c>
      <c r="X24" s="49">
        <v>7413781</v>
      </c>
      <c r="Y24" s="22" t="s">
        <v>85</v>
      </c>
      <c r="Z24" s="74">
        <v>26397540</v>
      </c>
      <c r="AA24" s="48">
        <v>11691081</v>
      </c>
      <c r="AB24" s="49">
        <v>0</v>
      </c>
      <c r="AC24" s="74">
        <v>9838157</v>
      </c>
      <c r="AD24" s="49">
        <v>32565977</v>
      </c>
      <c r="AE24" s="48">
        <v>0</v>
      </c>
      <c r="AF24" s="49">
        <v>0</v>
      </c>
      <c r="AG24" s="22" t="s">
        <v>85</v>
      </c>
      <c r="AH24" s="48">
        <v>5779380</v>
      </c>
      <c r="AI24" s="48">
        <v>15301587</v>
      </c>
      <c r="AJ24" s="49">
        <v>1697522</v>
      </c>
      <c r="AK24" s="74">
        <v>153296261</v>
      </c>
      <c r="AL24" s="48">
        <v>14733362</v>
      </c>
      <c r="AM24" s="49">
        <v>7271975</v>
      </c>
      <c r="AN24" s="49">
        <v>90618486</v>
      </c>
      <c r="AO24" s="22" t="s">
        <v>85</v>
      </c>
      <c r="AP24" s="47">
        <v>25076439</v>
      </c>
      <c r="AQ24" s="49">
        <v>4414105</v>
      </c>
      <c r="AR24" s="49">
        <v>2442772</v>
      </c>
      <c r="AS24" s="47">
        <v>0</v>
      </c>
      <c r="AT24" s="48">
        <v>798000</v>
      </c>
      <c r="AU24" s="74">
        <v>18292769</v>
      </c>
      <c r="AV24" s="49">
        <v>29291707</v>
      </c>
      <c r="AW24" s="22" t="s">
        <v>85</v>
      </c>
      <c r="AX24" s="49">
        <v>1860100</v>
      </c>
      <c r="AY24" s="49">
        <v>670780</v>
      </c>
      <c r="AZ24" s="49">
        <v>3851816</v>
      </c>
      <c r="BA24" s="47">
        <v>0</v>
      </c>
      <c r="BB24" s="48">
        <v>4628532</v>
      </c>
      <c r="BC24" s="47">
        <v>16548235</v>
      </c>
      <c r="BD24" s="49">
        <v>0</v>
      </c>
      <c r="BE24" s="22" t="s">
        <v>85</v>
      </c>
      <c r="BF24" s="48">
        <v>16026328</v>
      </c>
      <c r="BG24" s="49">
        <v>1528860</v>
      </c>
      <c r="BH24" s="49">
        <v>0</v>
      </c>
      <c r="BI24" s="47">
        <v>295500</v>
      </c>
      <c r="BJ24" s="54">
        <f t="shared" si="23"/>
        <v>1297592150</v>
      </c>
      <c r="BK24" s="41">
        <f t="shared" si="14"/>
        <v>0.280647750271823</v>
      </c>
      <c r="BM24" s="36"/>
    </row>
    <row r="25" spans="1:65" s="31" customFormat="1" ht="15" customHeight="1">
      <c r="A25" s="22" t="s">
        <v>86</v>
      </c>
      <c r="B25" s="48">
        <v>3734911902</v>
      </c>
      <c r="C25" s="48">
        <v>2010447864</v>
      </c>
      <c r="D25" s="49">
        <v>1817742077</v>
      </c>
      <c r="E25" s="47">
        <v>1385538906</v>
      </c>
      <c r="F25" s="48">
        <v>3174687349</v>
      </c>
      <c r="G25" s="48">
        <v>904699710</v>
      </c>
      <c r="H25" s="49">
        <v>965691594</v>
      </c>
      <c r="I25" s="22" t="s">
        <v>86</v>
      </c>
      <c r="J25" s="48">
        <v>473987503</v>
      </c>
      <c r="K25" s="48">
        <v>736685977</v>
      </c>
      <c r="L25" s="49">
        <v>788234769</v>
      </c>
      <c r="M25" s="47">
        <v>14684637</v>
      </c>
      <c r="N25" s="48">
        <v>590484684</v>
      </c>
      <c r="O25" s="48">
        <v>332310801</v>
      </c>
      <c r="P25" s="49">
        <v>0</v>
      </c>
      <c r="Q25" s="22" t="s">
        <v>86</v>
      </c>
      <c r="R25" s="48">
        <v>443378053</v>
      </c>
      <c r="S25" s="48">
        <v>656160403</v>
      </c>
      <c r="T25" s="49">
        <v>101243102</v>
      </c>
      <c r="U25" s="47">
        <v>66054290</v>
      </c>
      <c r="V25" s="48">
        <v>106445285</v>
      </c>
      <c r="W25" s="48">
        <v>146301015</v>
      </c>
      <c r="X25" s="49">
        <v>228007935</v>
      </c>
      <c r="Y25" s="22" t="s">
        <v>86</v>
      </c>
      <c r="Z25" s="74">
        <v>114113620</v>
      </c>
      <c r="AA25" s="48">
        <v>520820394</v>
      </c>
      <c r="AB25" s="49">
        <v>524970072</v>
      </c>
      <c r="AC25" s="74">
        <v>182511777</v>
      </c>
      <c r="AD25" s="49">
        <v>262169792</v>
      </c>
      <c r="AE25" s="48">
        <v>169028402</v>
      </c>
      <c r="AF25" s="49">
        <v>982322295</v>
      </c>
      <c r="AG25" s="22" t="s">
        <v>86</v>
      </c>
      <c r="AH25" s="48">
        <v>154327362.69</v>
      </c>
      <c r="AI25" s="48">
        <v>635709750</v>
      </c>
      <c r="AJ25" s="49">
        <v>112653773</v>
      </c>
      <c r="AK25" s="74">
        <v>1255384305</v>
      </c>
      <c r="AL25" s="48">
        <v>120613919</v>
      </c>
      <c r="AM25" s="49">
        <v>511764839</v>
      </c>
      <c r="AN25" s="49">
        <v>771081518.64</v>
      </c>
      <c r="AO25" s="22" t="s">
        <v>86</v>
      </c>
      <c r="AP25" s="47">
        <v>366341471</v>
      </c>
      <c r="AQ25" s="49">
        <v>31562013</v>
      </c>
      <c r="AR25" s="49">
        <v>308343</v>
      </c>
      <c r="AS25" s="47">
        <v>94700</v>
      </c>
      <c r="AT25" s="48">
        <v>79261222</v>
      </c>
      <c r="AU25" s="74">
        <v>1220570311</v>
      </c>
      <c r="AV25" s="49">
        <v>799275379</v>
      </c>
      <c r="AW25" s="22" t="s">
        <v>86</v>
      </c>
      <c r="AX25" s="49">
        <v>5814578</v>
      </c>
      <c r="AY25" s="49">
        <v>601298966</v>
      </c>
      <c r="AZ25" s="49">
        <v>255103947</v>
      </c>
      <c r="BA25" s="47">
        <v>81545685</v>
      </c>
      <c r="BB25" s="48">
        <v>29364303</v>
      </c>
      <c r="BC25" s="47">
        <v>70735323</v>
      </c>
      <c r="BD25" s="49">
        <v>2007513</v>
      </c>
      <c r="BE25" s="22" t="s">
        <v>86</v>
      </c>
      <c r="BF25" s="48">
        <v>15534729</v>
      </c>
      <c r="BG25" s="49">
        <v>5193871</v>
      </c>
      <c r="BH25" s="49">
        <v>61607199</v>
      </c>
      <c r="BI25" s="47">
        <v>11986093</v>
      </c>
      <c r="BJ25" s="54">
        <f t="shared" si="23"/>
        <v>28632775321.329998</v>
      </c>
      <c r="BK25" s="41">
        <f t="shared" si="14"/>
        <v>6.192796386730482</v>
      </c>
      <c r="BM25" s="37"/>
    </row>
    <row r="26" spans="1:65" s="31" customFormat="1" ht="15" customHeight="1">
      <c r="A26" s="22" t="s">
        <v>87</v>
      </c>
      <c r="B26" s="48">
        <v>10192261509.82</v>
      </c>
      <c r="C26" s="48">
        <v>678315900</v>
      </c>
      <c r="D26" s="49">
        <v>4660712593</v>
      </c>
      <c r="E26" s="47">
        <v>4035264304</v>
      </c>
      <c r="F26" s="48">
        <v>1489231686</v>
      </c>
      <c r="G26" s="48">
        <v>1225787279</v>
      </c>
      <c r="H26" s="49">
        <v>2490254589.65</v>
      </c>
      <c r="I26" s="22" t="s">
        <v>87</v>
      </c>
      <c r="J26" s="48">
        <v>3198898515</v>
      </c>
      <c r="K26" s="48">
        <v>1745572906</v>
      </c>
      <c r="L26" s="49">
        <v>1416147105.3</v>
      </c>
      <c r="M26" s="47">
        <v>1696973322</v>
      </c>
      <c r="N26" s="48">
        <v>564166336</v>
      </c>
      <c r="O26" s="48">
        <v>423410287</v>
      </c>
      <c r="P26" s="49">
        <v>170178578</v>
      </c>
      <c r="Q26" s="22" t="s">
        <v>87</v>
      </c>
      <c r="R26" s="48">
        <v>712005784</v>
      </c>
      <c r="S26" s="48">
        <v>284400504</v>
      </c>
      <c r="T26" s="49">
        <v>199395398</v>
      </c>
      <c r="U26" s="47">
        <v>313843141</v>
      </c>
      <c r="V26" s="48">
        <v>502265014</v>
      </c>
      <c r="W26" s="48">
        <v>163460651</v>
      </c>
      <c r="X26" s="49">
        <v>1791855223.82</v>
      </c>
      <c r="Y26" s="22" t="s">
        <v>87</v>
      </c>
      <c r="Z26" s="74">
        <v>817376626</v>
      </c>
      <c r="AA26" s="48">
        <v>575580534.33</v>
      </c>
      <c r="AB26" s="49">
        <v>114496710.5</v>
      </c>
      <c r="AC26" s="74">
        <v>101889012</v>
      </c>
      <c r="AD26" s="49">
        <v>103302469</v>
      </c>
      <c r="AE26" s="48">
        <v>295953600</v>
      </c>
      <c r="AF26" s="49">
        <v>2398523264</v>
      </c>
      <c r="AG26" s="22" t="s">
        <v>87</v>
      </c>
      <c r="AH26" s="48">
        <v>1110509759.24</v>
      </c>
      <c r="AI26" s="48">
        <v>1339589712</v>
      </c>
      <c r="AJ26" s="49">
        <v>547517123</v>
      </c>
      <c r="AK26" s="74">
        <v>450084708</v>
      </c>
      <c r="AL26" s="48">
        <v>586823623</v>
      </c>
      <c r="AM26" s="49">
        <v>280722303</v>
      </c>
      <c r="AN26" s="49">
        <v>1716698679.58</v>
      </c>
      <c r="AO26" s="22" t="s">
        <v>87</v>
      </c>
      <c r="AP26" s="47">
        <v>249816302</v>
      </c>
      <c r="AQ26" s="49">
        <v>56759822</v>
      </c>
      <c r="AR26" s="49">
        <v>124482835</v>
      </c>
      <c r="AS26" s="47">
        <v>137798713</v>
      </c>
      <c r="AT26" s="48">
        <v>213313338</v>
      </c>
      <c r="AU26" s="74">
        <v>471734586</v>
      </c>
      <c r="AV26" s="49">
        <v>78173659</v>
      </c>
      <c r="AW26" s="22" t="s">
        <v>87</v>
      </c>
      <c r="AX26" s="49">
        <v>125358939</v>
      </c>
      <c r="AY26" s="49">
        <v>114104803</v>
      </c>
      <c r="AZ26" s="49">
        <v>70354249</v>
      </c>
      <c r="BA26" s="47">
        <v>176043123</v>
      </c>
      <c r="BB26" s="48">
        <v>177846529</v>
      </c>
      <c r="BC26" s="47">
        <v>124730999</v>
      </c>
      <c r="BD26" s="49">
        <v>61135719</v>
      </c>
      <c r="BE26" s="22" t="s">
        <v>87</v>
      </c>
      <c r="BF26" s="48">
        <v>155346786</v>
      </c>
      <c r="BG26" s="49">
        <v>83744476</v>
      </c>
      <c r="BH26" s="49">
        <v>43423841</v>
      </c>
      <c r="BI26" s="47">
        <v>27656836</v>
      </c>
      <c r="BJ26" s="54">
        <f t="shared" si="23"/>
        <v>50885294305.240005</v>
      </c>
      <c r="BK26" s="41">
        <f t="shared" si="14"/>
        <v>11.005648707635302</v>
      </c>
      <c r="BM26" s="37"/>
    </row>
    <row r="27" spans="1:65" s="31" customFormat="1" ht="15" customHeight="1">
      <c r="A27" s="22" t="s">
        <v>88</v>
      </c>
      <c r="B27" s="48">
        <v>761778854.69</v>
      </c>
      <c r="C27" s="48">
        <v>156648036</v>
      </c>
      <c r="D27" s="49">
        <v>112368269</v>
      </c>
      <c r="E27" s="47">
        <v>614418486</v>
      </c>
      <c r="F27" s="48">
        <v>48944531</v>
      </c>
      <c r="G27" s="48">
        <v>49687315</v>
      </c>
      <c r="H27" s="49">
        <v>681481277.13</v>
      </c>
      <c r="I27" s="22" t="s">
        <v>88</v>
      </c>
      <c r="J27" s="48">
        <v>163170133</v>
      </c>
      <c r="K27" s="48">
        <v>337791921</v>
      </c>
      <c r="L27" s="49">
        <v>280469345</v>
      </c>
      <c r="M27" s="47">
        <v>112891863</v>
      </c>
      <c r="N27" s="48">
        <v>55567987</v>
      </c>
      <c r="O27" s="48">
        <v>32040221</v>
      </c>
      <c r="P27" s="49">
        <v>23639170</v>
      </c>
      <c r="Q27" s="22" t="s">
        <v>88</v>
      </c>
      <c r="R27" s="48">
        <v>32955816</v>
      </c>
      <c r="S27" s="48">
        <v>17265700</v>
      </c>
      <c r="T27" s="49">
        <v>29614903</v>
      </c>
      <c r="U27" s="47">
        <v>15485502</v>
      </c>
      <c r="V27" s="48">
        <v>22617466</v>
      </c>
      <c r="W27" s="48">
        <v>24172610</v>
      </c>
      <c r="X27" s="49">
        <v>160827405.33</v>
      </c>
      <c r="Y27" s="22" t="s">
        <v>88</v>
      </c>
      <c r="Z27" s="74">
        <v>79237056</v>
      </c>
      <c r="AA27" s="48">
        <v>72247612.81</v>
      </c>
      <c r="AB27" s="49">
        <v>36824076</v>
      </c>
      <c r="AC27" s="74">
        <v>17784774</v>
      </c>
      <c r="AD27" s="49">
        <v>17679268</v>
      </c>
      <c r="AE27" s="48">
        <v>131433933</v>
      </c>
      <c r="AF27" s="49">
        <v>63046495</v>
      </c>
      <c r="AG27" s="22" t="s">
        <v>88</v>
      </c>
      <c r="AH27" s="48">
        <v>36435140</v>
      </c>
      <c r="AI27" s="48">
        <v>97109219</v>
      </c>
      <c r="AJ27" s="49">
        <v>23642432</v>
      </c>
      <c r="AK27" s="74">
        <v>53480909</v>
      </c>
      <c r="AL27" s="48">
        <v>51437537</v>
      </c>
      <c r="AM27" s="49">
        <v>29501756</v>
      </c>
      <c r="AN27" s="49">
        <v>132905672</v>
      </c>
      <c r="AO27" s="22" t="s">
        <v>88</v>
      </c>
      <c r="AP27" s="47">
        <v>38763400</v>
      </c>
      <c r="AQ27" s="49">
        <v>14590816</v>
      </c>
      <c r="AR27" s="49">
        <v>28522736</v>
      </c>
      <c r="AS27" s="47">
        <v>20930865</v>
      </c>
      <c r="AT27" s="48">
        <v>17880443</v>
      </c>
      <c r="AU27" s="74">
        <v>58762637</v>
      </c>
      <c r="AV27" s="49">
        <v>41402688</v>
      </c>
      <c r="AW27" s="22" t="s">
        <v>88</v>
      </c>
      <c r="AX27" s="49">
        <v>13882814</v>
      </c>
      <c r="AY27" s="49">
        <v>19134620</v>
      </c>
      <c r="AZ27" s="49">
        <v>18924940</v>
      </c>
      <c r="BA27" s="47">
        <v>11357415</v>
      </c>
      <c r="BB27" s="48">
        <v>13880983</v>
      </c>
      <c r="BC27" s="47">
        <v>15341441</v>
      </c>
      <c r="BD27" s="49">
        <v>7305050</v>
      </c>
      <c r="BE27" s="22" t="s">
        <v>88</v>
      </c>
      <c r="BF27" s="48">
        <v>16286903</v>
      </c>
      <c r="BG27" s="49">
        <v>6924830</v>
      </c>
      <c r="BH27" s="49">
        <v>2540427</v>
      </c>
      <c r="BI27" s="47">
        <v>5942612</v>
      </c>
      <c r="BJ27" s="54">
        <f t="shared" si="23"/>
        <v>4928978310.96</v>
      </c>
      <c r="BK27" s="41">
        <f t="shared" si="14"/>
        <v>1.0660565988392685</v>
      </c>
      <c r="BM27" s="37"/>
    </row>
    <row r="28" spans="1:65" s="31" customFormat="1" ht="15" customHeight="1">
      <c r="A28" s="22" t="s">
        <v>89</v>
      </c>
      <c r="B28" s="48">
        <v>2733887320.3</v>
      </c>
      <c r="C28" s="48">
        <v>1643300190</v>
      </c>
      <c r="D28" s="49">
        <v>1256933929</v>
      </c>
      <c r="E28" s="47">
        <v>1131774684</v>
      </c>
      <c r="F28" s="48">
        <v>1281409866.35</v>
      </c>
      <c r="G28" s="48">
        <v>753788268</v>
      </c>
      <c r="H28" s="49">
        <v>1082865250.28</v>
      </c>
      <c r="I28" s="22" t="s">
        <v>89</v>
      </c>
      <c r="J28" s="48">
        <v>1303184630</v>
      </c>
      <c r="K28" s="48">
        <v>1328306543</v>
      </c>
      <c r="L28" s="49">
        <v>429201755.02</v>
      </c>
      <c r="M28" s="47">
        <v>690529373</v>
      </c>
      <c r="N28" s="48">
        <v>344300725</v>
      </c>
      <c r="O28" s="48">
        <v>254137313</v>
      </c>
      <c r="P28" s="49">
        <v>128124369</v>
      </c>
      <c r="Q28" s="22" t="s">
        <v>89</v>
      </c>
      <c r="R28" s="48">
        <v>359546202</v>
      </c>
      <c r="S28" s="48">
        <v>147988043</v>
      </c>
      <c r="T28" s="49">
        <v>169791810</v>
      </c>
      <c r="U28" s="47">
        <v>124719196</v>
      </c>
      <c r="V28" s="48">
        <v>114004422</v>
      </c>
      <c r="W28" s="48">
        <v>160726159</v>
      </c>
      <c r="X28" s="49">
        <v>1856591639.67</v>
      </c>
      <c r="Y28" s="22" t="s">
        <v>89</v>
      </c>
      <c r="Z28" s="74">
        <v>340176823</v>
      </c>
      <c r="AA28" s="48">
        <v>463806777.6</v>
      </c>
      <c r="AB28" s="49">
        <v>320286634.5</v>
      </c>
      <c r="AC28" s="74">
        <v>112858151</v>
      </c>
      <c r="AD28" s="49">
        <v>160598165</v>
      </c>
      <c r="AE28" s="48">
        <v>219006764</v>
      </c>
      <c r="AF28" s="49">
        <v>559151084</v>
      </c>
      <c r="AG28" s="22" t="s">
        <v>89</v>
      </c>
      <c r="AH28" s="48">
        <v>276388093.36</v>
      </c>
      <c r="AI28" s="48">
        <v>676791584</v>
      </c>
      <c r="AJ28" s="49">
        <v>88577081</v>
      </c>
      <c r="AK28" s="74">
        <v>124138791</v>
      </c>
      <c r="AL28" s="48">
        <v>173515911</v>
      </c>
      <c r="AM28" s="49">
        <v>170466912</v>
      </c>
      <c r="AN28" s="49">
        <v>551952902.5</v>
      </c>
      <c r="AO28" s="22" t="s">
        <v>89</v>
      </c>
      <c r="AP28" s="47">
        <v>265127928</v>
      </c>
      <c r="AQ28" s="49">
        <v>130925338</v>
      </c>
      <c r="AR28" s="49">
        <v>161852310</v>
      </c>
      <c r="AS28" s="47">
        <v>91005196</v>
      </c>
      <c r="AT28" s="48">
        <v>84936556</v>
      </c>
      <c r="AU28" s="74">
        <v>238309853</v>
      </c>
      <c r="AV28" s="49">
        <v>183415798</v>
      </c>
      <c r="AW28" s="22" t="s">
        <v>89</v>
      </c>
      <c r="AX28" s="49">
        <v>98659252</v>
      </c>
      <c r="AY28" s="49">
        <v>82059157</v>
      </c>
      <c r="AZ28" s="49">
        <v>27015124</v>
      </c>
      <c r="BA28" s="47">
        <v>199580986</v>
      </c>
      <c r="BB28" s="48">
        <v>151338171</v>
      </c>
      <c r="BC28" s="47">
        <v>187438392</v>
      </c>
      <c r="BD28" s="49">
        <v>101860104</v>
      </c>
      <c r="BE28" s="22" t="s">
        <v>89</v>
      </c>
      <c r="BF28" s="48">
        <v>190563212</v>
      </c>
      <c r="BG28" s="49">
        <v>47353953</v>
      </c>
      <c r="BH28" s="49">
        <v>37331532</v>
      </c>
      <c r="BI28" s="47">
        <v>55208146</v>
      </c>
      <c r="BJ28" s="54">
        <f t="shared" si="23"/>
        <v>23866808369.58</v>
      </c>
      <c r="BK28" s="41">
        <f t="shared" si="14"/>
        <v>5.1619964524996105</v>
      </c>
      <c r="BM28" s="37"/>
    </row>
    <row r="29" spans="1:65" s="31" customFormat="1" ht="15" customHeight="1">
      <c r="A29" s="22" t="s">
        <v>90</v>
      </c>
      <c r="B29" s="48">
        <v>0</v>
      </c>
      <c r="C29" s="48">
        <v>0</v>
      </c>
      <c r="D29" s="49">
        <v>0</v>
      </c>
      <c r="E29" s="47">
        <v>0</v>
      </c>
      <c r="F29" s="48">
        <v>1848600</v>
      </c>
      <c r="G29" s="48">
        <v>0</v>
      </c>
      <c r="H29" s="49">
        <v>0</v>
      </c>
      <c r="I29" s="22" t="s">
        <v>90</v>
      </c>
      <c r="J29" s="48">
        <v>0</v>
      </c>
      <c r="K29" s="48">
        <v>0</v>
      </c>
      <c r="L29" s="49">
        <v>0</v>
      </c>
      <c r="M29" s="47">
        <v>0</v>
      </c>
      <c r="N29" s="48">
        <v>0</v>
      </c>
      <c r="O29" s="48">
        <v>0</v>
      </c>
      <c r="P29" s="49">
        <v>0</v>
      </c>
      <c r="Q29" s="22" t="s">
        <v>90</v>
      </c>
      <c r="R29" s="48">
        <v>0</v>
      </c>
      <c r="S29" s="48">
        <v>0</v>
      </c>
      <c r="T29" s="49">
        <v>0</v>
      </c>
      <c r="U29" s="47">
        <v>0</v>
      </c>
      <c r="V29" s="48">
        <v>0</v>
      </c>
      <c r="W29" s="48">
        <v>0</v>
      </c>
      <c r="X29" s="49">
        <v>0</v>
      </c>
      <c r="Y29" s="22" t="s">
        <v>90</v>
      </c>
      <c r="Z29" s="74">
        <v>0</v>
      </c>
      <c r="AA29" s="48">
        <v>0</v>
      </c>
      <c r="AB29" s="49">
        <v>0</v>
      </c>
      <c r="AC29" s="74">
        <v>0</v>
      </c>
      <c r="AD29" s="49">
        <v>0</v>
      </c>
      <c r="AE29" s="48">
        <v>0</v>
      </c>
      <c r="AF29" s="49">
        <v>0</v>
      </c>
      <c r="AG29" s="22" t="s">
        <v>90</v>
      </c>
      <c r="AH29" s="48">
        <v>0</v>
      </c>
      <c r="AI29" s="48">
        <v>0</v>
      </c>
      <c r="AJ29" s="49">
        <v>0</v>
      </c>
      <c r="AK29" s="74">
        <v>0</v>
      </c>
      <c r="AL29" s="48">
        <v>0</v>
      </c>
      <c r="AM29" s="49">
        <v>0</v>
      </c>
      <c r="AN29" s="49">
        <v>0</v>
      </c>
      <c r="AO29" s="22" t="s">
        <v>90</v>
      </c>
      <c r="AP29" s="47">
        <v>0</v>
      </c>
      <c r="AQ29" s="49">
        <v>0</v>
      </c>
      <c r="AR29" s="49">
        <v>0</v>
      </c>
      <c r="AS29" s="47">
        <v>0</v>
      </c>
      <c r="AT29" s="48">
        <v>0</v>
      </c>
      <c r="AU29" s="74">
        <v>0</v>
      </c>
      <c r="AV29" s="49">
        <v>0</v>
      </c>
      <c r="AW29" s="22" t="s">
        <v>90</v>
      </c>
      <c r="AX29" s="49">
        <v>0</v>
      </c>
      <c r="AY29" s="49">
        <v>0</v>
      </c>
      <c r="AZ29" s="49">
        <v>0</v>
      </c>
      <c r="BA29" s="47">
        <v>0</v>
      </c>
      <c r="BB29" s="48">
        <v>0</v>
      </c>
      <c r="BC29" s="47">
        <v>0</v>
      </c>
      <c r="BD29" s="49">
        <v>0</v>
      </c>
      <c r="BE29" s="22" t="s">
        <v>90</v>
      </c>
      <c r="BF29" s="48">
        <v>0</v>
      </c>
      <c r="BG29" s="49">
        <v>0</v>
      </c>
      <c r="BH29" s="49">
        <v>0</v>
      </c>
      <c r="BI29" s="47">
        <v>0</v>
      </c>
      <c r="BJ29" s="54">
        <f t="shared" si="23"/>
        <v>1848600</v>
      </c>
      <c r="BK29" s="41">
        <f t="shared" si="14"/>
        <v>0.00039982164746641844</v>
      </c>
      <c r="BM29" s="37"/>
    </row>
    <row r="30" spans="1:65" s="31" customFormat="1" ht="15" customHeight="1">
      <c r="A30" s="22" t="s">
        <v>91</v>
      </c>
      <c r="B30" s="48">
        <v>0</v>
      </c>
      <c r="C30" s="48">
        <v>0</v>
      </c>
      <c r="D30" s="49">
        <v>0</v>
      </c>
      <c r="E30" s="47">
        <v>0</v>
      </c>
      <c r="F30" s="48">
        <v>0</v>
      </c>
      <c r="G30" s="48">
        <v>0</v>
      </c>
      <c r="H30" s="49">
        <v>0</v>
      </c>
      <c r="I30" s="22" t="s">
        <v>91</v>
      </c>
      <c r="J30" s="48">
        <v>0</v>
      </c>
      <c r="K30" s="48">
        <v>0</v>
      </c>
      <c r="L30" s="49">
        <v>0</v>
      </c>
      <c r="M30" s="47">
        <v>0</v>
      </c>
      <c r="N30" s="48">
        <v>0</v>
      </c>
      <c r="O30" s="48">
        <v>0</v>
      </c>
      <c r="P30" s="49">
        <v>0</v>
      </c>
      <c r="Q30" s="22" t="s">
        <v>91</v>
      </c>
      <c r="R30" s="48">
        <v>0</v>
      </c>
      <c r="S30" s="48">
        <v>0</v>
      </c>
      <c r="T30" s="49">
        <v>0</v>
      </c>
      <c r="U30" s="47">
        <v>0</v>
      </c>
      <c r="V30" s="48">
        <v>0</v>
      </c>
      <c r="W30" s="48">
        <v>0</v>
      </c>
      <c r="X30" s="49">
        <v>0</v>
      </c>
      <c r="Y30" s="22" t="s">
        <v>91</v>
      </c>
      <c r="Z30" s="74">
        <v>0</v>
      </c>
      <c r="AA30" s="48">
        <v>0</v>
      </c>
      <c r="AB30" s="49">
        <v>0</v>
      </c>
      <c r="AC30" s="74">
        <v>0</v>
      </c>
      <c r="AD30" s="49">
        <v>0</v>
      </c>
      <c r="AE30" s="48">
        <v>0</v>
      </c>
      <c r="AF30" s="49">
        <v>0</v>
      </c>
      <c r="AG30" s="22" t="s">
        <v>91</v>
      </c>
      <c r="AH30" s="48">
        <v>0</v>
      </c>
      <c r="AI30" s="48">
        <v>0</v>
      </c>
      <c r="AJ30" s="49">
        <v>0</v>
      </c>
      <c r="AK30" s="74">
        <v>0</v>
      </c>
      <c r="AL30" s="48">
        <v>0</v>
      </c>
      <c r="AM30" s="49">
        <v>0</v>
      </c>
      <c r="AN30" s="49">
        <v>0</v>
      </c>
      <c r="AO30" s="22" t="s">
        <v>91</v>
      </c>
      <c r="AP30" s="47">
        <v>0</v>
      </c>
      <c r="AQ30" s="49">
        <v>0</v>
      </c>
      <c r="AR30" s="49">
        <v>0</v>
      </c>
      <c r="AS30" s="47">
        <v>0</v>
      </c>
      <c r="AT30" s="48">
        <v>0</v>
      </c>
      <c r="AU30" s="74">
        <v>0</v>
      </c>
      <c r="AV30" s="49">
        <v>0</v>
      </c>
      <c r="AW30" s="22" t="s">
        <v>91</v>
      </c>
      <c r="AX30" s="49">
        <v>0</v>
      </c>
      <c r="AY30" s="49">
        <v>0</v>
      </c>
      <c r="AZ30" s="49">
        <v>0</v>
      </c>
      <c r="BA30" s="47">
        <v>0</v>
      </c>
      <c r="BB30" s="48">
        <v>0</v>
      </c>
      <c r="BC30" s="47">
        <v>0</v>
      </c>
      <c r="BD30" s="49">
        <v>0</v>
      </c>
      <c r="BE30" s="22" t="s">
        <v>91</v>
      </c>
      <c r="BF30" s="48">
        <v>0</v>
      </c>
      <c r="BG30" s="49">
        <v>0</v>
      </c>
      <c r="BH30" s="49">
        <v>0</v>
      </c>
      <c r="BI30" s="47">
        <v>0</v>
      </c>
      <c r="BJ30" s="54">
        <f t="shared" si="23"/>
        <v>0</v>
      </c>
      <c r="BK30" s="41">
        <f t="shared" si="14"/>
        <v>0</v>
      </c>
      <c r="BM30" s="37"/>
    </row>
    <row r="31" spans="1:65" s="31" customFormat="1" ht="15" customHeight="1">
      <c r="A31" s="22" t="s">
        <v>92</v>
      </c>
      <c r="B31" s="48">
        <v>549704031</v>
      </c>
      <c r="C31" s="48">
        <v>1116268749</v>
      </c>
      <c r="D31" s="49">
        <v>128405101</v>
      </c>
      <c r="E31" s="47">
        <v>529445880</v>
      </c>
      <c r="F31" s="48">
        <v>537816197</v>
      </c>
      <c r="G31" s="48">
        <v>400787885</v>
      </c>
      <c r="H31" s="49">
        <v>42532856</v>
      </c>
      <c r="I31" s="22" t="s">
        <v>92</v>
      </c>
      <c r="J31" s="48">
        <v>239910743</v>
      </c>
      <c r="K31" s="48">
        <v>353259698</v>
      </c>
      <c r="L31" s="49">
        <v>123003013</v>
      </c>
      <c r="M31" s="47">
        <v>651929347</v>
      </c>
      <c r="N31" s="48">
        <v>1177825680</v>
      </c>
      <c r="O31" s="48">
        <v>805436386</v>
      </c>
      <c r="P31" s="49">
        <v>1739575458</v>
      </c>
      <c r="Q31" s="22" t="s">
        <v>92</v>
      </c>
      <c r="R31" s="48">
        <v>1576545576</v>
      </c>
      <c r="S31" s="48">
        <v>1354539245</v>
      </c>
      <c r="T31" s="49">
        <v>4817435</v>
      </c>
      <c r="U31" s="47">
        <v>663080150</v>
      </c>
      <c r="V31" s="48">
        <v>89857805</v>
      </c>
      <c r="W31" s="48">
        <v>17295080</v>
      </c>
      <c r="X31" s="49">
        <v>167971946</v>
      </c>
      <c r="Y31" s="22" t="s">
        <v>92</v>
      </c>
      <c r="Z31" s="74">
        <v>304651365</v>
      </c>
      <c r="AA31" s="48">
        <v>3909902</v>
      </c>
      <c r="AB31" s="49">
        <v>131638481</v>
      </c>
      <c r="AC31" s="74">
        <v>2888882</v>
      </c>
      <c r="AD31" s="49">
        <v>199072049</v>
      </c>
      <c r="AE31" s="48">
        <v>11026691</v>
      </c>
      <c r="AF31" s="49">
        <v>64614983</v>
      </c>
      <c r="AG31" s="22" t="s">
        <v>92</v>
      </c>
      <c r="AH31" s="48">
        <v>285591538</v>
      </c>
      <c r="AI31" s="48">
        <v>144291328</v>
      </c>
      <c r="AJ31" s="49">
        <v>225547734</v>
      </c>
      <c r="AK31" s="74">
        <v>483227536</v>
      </c>
      <c r="AL31" s="48">
        <v>558654786</v>
      </c>
      <c r="AM31" s="49">
        <v>67435423</v>
      </c>
      <c r="AN31" s="49">
        <v>30113792</v>
      </c>
      <c r="AO31" s="22" t="s">
        <v>92</v>
      </c>
      <c r="AP31" s="47">
        <v>47829901</v>
      </c>
      <c r="AQ31" s="49">
        <v>242209839</v>
      </c>
      <c r="AR31" s="49">
        <v>338025226</v>
      </c>
      <c r="AS31" s="47">
        <v>12126048</v>
      </c>
      <c r="AT31" s="48">
        <v>288262711</v>
      </c>
      <c r="AU31" s="74">
        <v>21137035</v>
      </c>
      <c r="AV31" s="49">
        <v>5769817</v>
      </c>
      <c r="AW31" s="22" t="s">
        <v>92</v>
      </c>
      <c r="AX31" s="49">
        <v>394982</v>
      </c>
      <c r="AY31" s="49">
        <v>75036840</v>
      </c>
      <c r="AZ31" s="49">
        <v>205974408</v>
      </c>
      <c r="BA31" s="47">
        <v>9169346</v>
      </c>
      <c r="BB31" s="48">
        <v>3163448</v>
      </c>
      <c r="BC31" s="47">
        <v>321660027</v>
      </c>
      <c r="BD31" s="49">
        <v>1216000</v>
      </c>
      <c r="BE31" s="22" t="s">
        <v>92</v>
      </c>
      <c r="BF31" s="48">
        <v>41972994</v>
      </c>
      <c r="BG31" s="49">
        <v>0</v>
      </c>
      <c r="BH31" s="49">
        <v>0</v>
      </c>
      <c r="BI31" s="47">
        <v>44570369</v>
      </c>
      <c r="BJ31" s="54">
        <f t="shared" si="23"/>
        <v>16441191742</v>
      </c>
      <c r="BK31" s="41">
        <f t="shared" si="14"/>
        <v>3.555958221680036</v>
      </c>
      <c r="BM31" s="37"/>
    </row>
    <row r="32" spans="1:65" s="30" customFormat="1" ht="15" customHeight="1">
      <c r="A32" s="15" t="s">
        <v>93</v>
      </c>
      <c r="B32" s="45">
        <f aca="true" t="shared" si="31" ref="B32:H32">SUM(B33:B35)</f>
        <v>0</v>
      </c>
      <c r="C32" s="45">
        <f t="shared" si="31"/>
        <v>0</v>
      </c>
      <c r="D32" s="46">
        <f t="shared" si="31"/>
        <v>0</v>
      </c>
      <c r="E32" s="42">
        <f t="shared" si="31"/>
        <v>0</v>
      </c>
      <c r="F32" s="45">
        <f t="shared" si="31"/>
        <v>0</v>
      </c>
      <c r="G32" s="45">
        <f t="shared" si="31"/>
        <v>0</v>
      </c>
      <c r="H32" s="46">
        <f t="shared" si="31"/>
        <v>0</v>
      </c>
      <c r="I32" s="15" t="s">
        <v>93</v>
      </c>
      <c r="J32" s="45">
        <f aca="true" t="shared" si="32" ref="J32:P32">SUM(J33:J35)</f>
        <v>0</v>
      </c>
      <c r="K32" s="45">
        <f t="shared" si="32"/>
        <v>0</v>
      </c>
      <c r="L32" s="46">
        <f t="shared" si="32"/>
        <v>0</v>
      </c>
      <c r="M32" s="42">
        <f t="shared" si="32"/>
        <v>0</v>
      </c>
      <c r="N32" s="45">
        <f t="shared" si="32"/>
        <v>0</v>
      </c>
      <c r="O32" s="45">
        <f t="shared" si="32"/>
        <v>0</v>
      </c>
      <c r="P32" s="46">
        <f t="shared" si="32"/>
        <v>0</v>
      </c>
      <c r="Q32" s="15" t="s">
        <v>93</v>
      </c>
      <c r="R32" s="45">
        <f aca="true" t="shared" si="33" ref="R32:X32">SUM(R33:R35)</f>
        <v>0</v>
      </c>
      <c r="S32" s="45">
        <f t="shared" si="33"/>
        <v>0</v>
      </c>
      <c r="T32" s="46">
        <f t="shared" si="33"/>
        <v>0</v>
      </c>
      <c r="U32" s="42">
        <f t="shared" si="33"/>
        <v>0</v>
      </c>
      <c r="V32" s="45">
        <f t="shared" si="33"/>
        <v>0</v>
      </c>
      <c r="W32" s="45">
        <f>SUM(W33:W35)</f>
        <v>0</v>
      </c>
      <c r="X32" s="46">
        <f t="shared" si="33"/>
        <v>0</v>
      </c>
      <c r="Y32" s="15" t="s">
        <v>93</v>
      </c>
      <c r="Z32" s="73">
        <f aca="true" t="shared" si="34" ref="Z32:AF32">SUM(Z33:Z35)</f>
        <v>0</v>
      </c>
      <c r="AA32" s="45">
        <f t="shared" si="34"/>
        <v>0</v>
      </c>
      <c r="AB32" s="46">
        <f t="shared" si="34"/>
        <v>0</v>
      </c>
      <c r="AC32" s="73">
        <f t="shared" si="34"/>
        <v>0</v>
      </c>
      <c r="AD32" s="46">
        <f t="shared" si="34"/>
        <v>0</v>
      </c>
      <c r="AE32" s="45">
        <f t="shared" si="34"/>
        <v>0</v>
      </c>
      <c r="AF32" s="46">
        <f t="shared" si="34"/>
        <v>0</v>
      </c>
      <c r="AG32" s="15" t="s">
        <v>93</v>
      </c>
      <c r="AH32" s="45">
        <f aca="true" t="shared" si="35" ref="AH32:AN32">SUM(AH33:AH35)</f>
        <v>0</v>
      </c>
      <c r="AI32" s="45">
        <f t="shared" si="35"/>
        <v>0</v>
      </c>
      <c r="AJ32" s="46">
        <f t="shared" si="35"/>
        <v>0</v>
      </c>
      <c r="AK32" s="73">
        <f t="shared" si="35"/>
        <v>0</v>
      </c>
      <c r="AL32" s="45">
        <f t="shared" si="35"/>
        <v>0</v>
      </c>
      <c r="AM32" s="46">
        <f t="shared" si="35"/>
        <v>0</v>
      </c>
      <c r="AN32" s="46">
        <f t="shared" si="35"/>
        <v>0</v>
      </c>
      <c r="AO32" s="15" t="s">
        <v>93</v>
      </c>
      <c r="AP32" s="42">
        <f aca="true" t="shared" si="36" ref="AP32:AV32">SUM(AP33:AP35)</f>
        <v>0</v>
      </c>
      <c r="AQ32" s="46">
        <f t="shared" si="36"/>
        <v>0</v>
      </c>
      <c r="AR32" s="46">
        <f t="shared" si="36"/>
        <v>0</v>
      </c>
      <c r="AS32" s="42">
        <f t="shared" si="36"/>
        <v>0</v>
      </c>
      <c r="AT32" s="45">
        <f t="shared" si="36"/>
        <v>0</v>
      </c>
      <c r="AU32" s="73">
        <f t="shared" si="36"/>
        <v>0</v>
      </c>
      <c r="AV32" s="46">
        <f t="shared" si="36"/>
        <v>0</v>
      </c>
      <c r="AW32" s="15" t="s">
        <v>93</v>
      </c>
      <c r="AX32" s="46">
        <f aca="true" t="shared" si="37" ref="AX32:BD32">SUM(AX33:AX35)</f>
        <v>0</v>
      </c>
      <c r="AY32" s="46">
        <f t="shared" si="37"/>
        <v>0</v>
      </c>
      <c r="AZ32" s="46">
        <f t="shared" si="37"/>
        <v>0</v>
      </c>
      <c r="BA32" s="42">
        <f t="shared" si="37"/>
        <v>0</v>
      </c>
      <c r="BB32" s="45">
        <f t="shared" si="37"/>
        <v>0</v>
      </c>
      <c r="BC32" s="42">
        <f t="shared" si="37"/>
        <v>0</v>
      </c>
      <c r="BD32" s="46">
        <f t="shared" si="37"/>
        <v>0</v>
      </c>
      <c r="BE32" s="15" t="s">
        <v>93</v>
      </c>
      <c r="BF32" s="45">
        <f>SUM(BF33:BF35)</f>
        <v>0</v>
      </c>
      <c r="BG32" s="46">
        <f>SUM(BG33:BG35)</f>
        <v>0</v>
      </c>
      <c r="BH32" s="46">
        <f>SUM(BH33:BH35)</f>
        <v>0</v>
      </c>
      <c r="BI32" s="42">
        <f>SUM(BI33:BI35)</f>
        <v>0</v>
      </c>
      <c r="BJ32" s="45">
        <f>SUM(BJ33:BJ35)</f>
        <v>0</v>
      </c>
      <c r="BK32" s="46">
        <f t="shared" si="14"/>
        <v>0</v>
      </c>
      <c r="BM32" s="37"/>
    </row>
    <row r="33" spans="1:65" s="31" customFormat="1" ht="15" customHeight="1">
      <c r="A33" s="22" t="s">
        <v>94</v>
      </c>
      <c r="B33" s="48">
        <v>0</v>
      </c>
      <c r="C33" s="48">
        <v>0</v>
      </c>
      <c r="D33" s="49">
        <v>0</v>
      </c>
      <c r="E33" s="47">
        <v>0</v>
      </c>
      <c r="F33" s="48">
        <v>0</v>
      </c>
      <c r="G33" s="48">
        <v>0</v>
      </c>
      <c r="H33" s="49">
        <v>0</v>
      </c>
      <c r="I33" s="22" t="s">
        <v>94</v>
      </c>
      <c r="J33" s="48">
        <v>0</v>
      </c>
      <c r="K33" s="48">
        <v>0</v>
      </c>
      <c r="L33" s="49">
        <v>0</v>
      </c>
      <c r="M33" s="47">
        <v>0</v>
      </c>
      <c r="N33" s="48">
        <v>0</v>
      </c>
      <c r="O33" s="48">
        <v>0</v>
      </c>
      <c r="P33" s="49">
        <v>0</v>
      </c>
      <c r="Q33" s="22" t="s">
        <v>94</v>
      </c>
      <c r="R33" s="48">
        <v>0</v>
      </c>
      <c r="S33" s="48">
        <v>0</v>
      </c>
      <c r="T33" s="49">
        <v>0</v>
      </c>
      <c r="U33" s="47">
        <v>0</v>
      </c>
      <c r="V33" s="48">
        <v>0</v>
      </c>
      <c r="W33" s="48">
        <v>0</v>
      </c>
      <c r="X33" s="49">
        <v>0</v>
      </c>
      <c r="Y33" s="22" t="s">
        <v>94</v>
      </c>
      <c r="Z33" s="74">
        <v>0</v>
      </c>
      <c r="AA33" s="48">
        <v>0</v>
      </c>
      <c r="AB33" s="49">
        <v>0</v>
      </c>
      <c r="AC33" s="74">
        <v>0</v>
      </c>
      <c r="AD33" s="49">
        <v>0</v>
      </c>
      <c r="AE33" s="48">
        <v>0</v>
      </c>
      <c r="AF33" s="49">
        <v>0</v>
      </c>
      <c r="AG33" s="22" t="s">
        <v>94</v>
      </c>
      <c r="AH33" s="48">
        <v>0</v>
      </c>
      <c r="AI33" s="48">
        <v>0</v>
      </c>
      <c r="AJ33" s="49">
        <v>0</v>
      </c>
      <c r="AK33" s="74">
        <v>0</v>
      </c>
      <c r="AL33" s="48">
        <v>0</v>
      </c>
      <c r="AM33" s="49">
        <v>0</v>
      </c>
      <c r="AN33" s="49">
        <v>0</v>
      </c>
      <c r="AO33" s="22" t="s">
        <v>94</v>
      </c>
      <c r="AP33" s="47">
        <v>0</v>
      </c>
      <c r="AQ33" s="49">
        <v>0</v>
      </c>
      <c r="AR33" s="49">
        <v>0</v>
      </c>
      <c r="AS33" s="47">
        <v>0</v>
      </c>
      <c r="AT33" s="48">
        <v>0</v>
      </c>
      <c r="AU33" s="74">
        <v>0</v>
      </c>
      <c r="AV33" s="49">
        <v>0</v>
      </c>
      <c r="AW33" s="22" t="s">
        <v>94</v>
      </c>
      <c r="AX33" s="49">
        <v>0</v>
      </c>
      <c r="AY33" s="49">
        <v>0</v>
      </c>
      <c r="AZ33" s="49">
        <v>0</v>
      </c>
      <c r="BA33" s="47">
        <v>0</v>
      </c>
      <c r="BB33" s="48">
        <v>0</v>
      </c>
      <c r="BC33" s="47">
        <v>0</v>
      </c>
      <c r="BD33" s="49">
        <v>0</v>
      </c>
      <c r="BE33" s="22" t="s">
        <v>94</v>
      </c>
      <c r="BF33" s="48">
        <v>0</v>
      </c>
      <c r="BG33" s="49">
        <v>0</v>
      </c>
      <c r="BH33" s="49">
        <v>0</v>
      </c>
      <c r="BI33" s="47">
        <v>0</v>
      </c>
      <c r="BJ33" s="54">
        <f aca="true" t="shared" si="38" ref="BJ33:BJ45">SUM(A33:BI33)</f>
        <v>0</v>
      </c>
      <c r="BK33" s="46">
        <f t="shared" si="14"/>
        <v>0</v>
      </c>
      <c r="BM33" s="37"/>
    </row>
    <row r="34" spans="1:65" s="31" customFormat="1" ht="15" customHeight="1">
      <c r="A34" s="22" t="s">
        <v>95</v>
      </c>
      <c r="B34" s="48">
        <v>0</v>
      </c>
      <c r="C34" s="48">
        <v>0</v>
      </c>
      <c r="D34" s="49">
        <v>0</v>
      </c>
      <c r="E34" s="47">
        <v>0</v>
      </c>
      <c r="F34" s="48">
        <v>0</v>
      </c>
      <c r="G34" s="48">
        <v>0</v>
      </c>
      <c r="H34" s="49">
        <v>0</v>
      </c>
      <c r="I34" s="22" t="s">
        <v>95</v>
      </c>
      <c r="J34" s="48">
        <v>0</v>
      </c>
      <c r="K34" s="48">
        <v>0</v>
      </c>
      <c r="L34" s="49">
        <v>0</v>
      </c>
      <c r="M34" s="47">
        <v>0</v>
      </c>
      <c r="N34" s="48">
        <v>0</v>
      </c>
      <c r="O34" s="48">
        <v>0</v>
      </c>
      <c r="P34" s="49">
        <v>0</v>
      </c>
      <c r="Q34" s="22" t="s">
        <v>95</v>
      </c>
      <c r="R34" s="48">
        <v>0</v>
      </c>
      <c r="S34" s="48">
        <v>0</v>
      </c>
      <c r="T34" s="49">
        <v>0</v>
      </c>
      <c r="U34" s="47">
        <v>0</v>
      </c>
      <c r="V34" s="48">
        <v>0</v>
      </c>
      <c r="W34" s="48">
        <v>0</v>
      </c>
      <c r="X34" s="49">
        <v>0</v>
      </c>
      <c r="Y34" s="22" t="s">
        <v>95</v>
      </c>
      <c r="Z34" s="74">
        <v>0</v>
      </c>
      <c r="AA34" s="48">
        <v>0</v>
      </c>
      <c r="AB34" s="49">
        <v>0</v>
      </c>
      <c r="AC34" s="74">
        <v>0</v>
      </c>
      <c r="AD34" s="49">
        <v>0</v>
      </c>
      <c r="AE34" s="48">
        <v>0</v>
      </c>
      <c r="AF34" s="49">
        <v>0</v>
      </c>
      <c r="AG34" s="22" t="s">
        <v>95</v>
      </c>
      <c r="AH34" s="48">
        <v>0</v>
      </c>
      <c r="AI34" s="48">
        <v>0</v>
      </c>
      <c r="AJ34" s="49">
        <v>0</v>
      </c>
      <c r="AK34" s="74">
        <v>0</v>
      </c>
      <c r="AL34" s="48">
        <v>0</v>
      </c>
      <c r="AM34" s="49">
        <v>0</v>
      </c>
      <c r="AN34" s="49">
        <v>0</v>
      </c>
      <c r="AO34" s="22" t="s">
        <v>95</v>
      </c>
      <c r="AP34" s="47">
        <v>0</v>
      </c>
      <c r="AQ34" s="49">
        <v>0</v>
      </c>
      <c r="AR34" s="49">
        <v>0</v>
      </c>
      <c r="AS34" s="47">
        <v>0</v>
      </c>
      <c r="AT34" s="48">
        <v>0</v>
      </c>
      <c r="AU34" s="74">
        <v>0</v>
      </c>
      <c r="AV34" s="49">
        <v>0</v>
      </c>
      <c r="AW34" s="22" t="s">
        <v>95</v>
      </c>
      <c r="AX34" s="49">
        <v>0</v>
      </c>
      <c r="AY34" s="49">
        <v>0</v>
      </c>
      <c r="AZ34" s="49">
        <v>0</v>
      </c>
      <c r="BA34" s="47">
        <v>0</v>
      </c>
      <c r="BB34" s="48">
        <v>0</v>
      </c>
      <c r="BC34" s="47">
        <v>0</v>
      </c>
      <c r="BD34" s="49">
        <v>0</v>
      </c>
      <c r="BE34" s="22" t="s">
        <v>95</v>
      </c>
      <c r="BF34" s="48">
        <v>0</v>
      </c>
      <c r="BG34" s="49">
        <v>0</v>
      </c>
      <c r="BH34" s="49">
        <v>0</v>
      </c>
      <c r="BI34" s="47">
        <v>0</v>
      </c>
      <c r="BJ34" s="54">
        <f t="shared" si="38"/>
        <v>0</v>
      </c>
      <c r="BK34" s="46">
        <f t="shared" si="14"/>
        <v>0</v>
      </c>
      <c r="BM34" s="37"/>
    </row>
    <row r="35" spans="1:65" s="31" customFormat="1" ht="15" customHeight="1">
      <c r="A35" s="22" t="s">
        <v>96</v>
      </c>
      <c r="B35" s="48">
        <v>0</v>
      </c>
      <c r="C35" s="48">
        <v>0</v>
      </c>
      <c r="D35" s="49">
        <v>0</v>
      </c>
      <c r="E35" s="47">
        <v>0</v>
      </c>
      <c r="F35" s="48">
        <v>0</v>
      </c>
      <c r="G35" s="48">
        <v>0</v>
      </c>
      <c r="H35" s="49">
        <v>0</v>
      </c>
      <c r="I35" s="22" t="s">
        <v>96</v>
      </c>
      <c r="J35" s="48">
        <v>0</v>
      </c>
      <c r="K35" s="48">
        <v>0</v>
      </c>
      <c r="L35" s="49">
        <v>0</v>
      </c>
      <c r="M35" s="47">
        <v>0</v>
      </c>
      <c r="N35" s="48">
        <v>0</v>
      </c>
      <c r="O35" s="48">
        <v>0</v>
      </c>
      <c r="P35" s="49">
        <v>0</v>
      </c>
      <c r="Q35" s="22" t="s">
        <v>96</v>
      </c>
      <c r="R35" s="48">
        <v>0</v>
      </c>
      <c r="S35" s="48">
        <v>0</v>
      </c>
      <c r="T35" s="49">
        <v>0</v>
      </c>
      <c r="U35" s="47">
        <v>0</v>
      </c>
      <c r="V35" s="48">
        <v>0</v>
      </c>
      <c r="W35" s="48">
        <v>0</v>
      </c>
      <c r="X35" s="49">
        <v>0</v>
      </c>
      <c r="Y35" s="22" t="s">
        <v>96</v>
      </c>
      <c r="Z35" s="74">
        <v>0</v>
      </c>
      <c r="AA35" s="48">
        <v>0</v>
      </c>
      <c r="AB35" s="49">
        <v>0</v>
      </c>
      <c r="AC35" s="74">
        <v>0</v>
      </c>
      <c r="AD35" s="49">
        <v>0</v>
      </c>
      <c r="AE35" s="48">
        <v>0</v>
      </c>
      <c r="AF35" s="49">
        <v>0</v>
      </c>
      <c r="AG35" s="22" t="s">
        <v>96</v>
      </c>
      <c r="AH35" s="48">
        <v>0</v>
      </c>
      <c r="AI35" s="48">
        <v>0</v>
      </c>
      <c r="AJ35" s="49">
        <v>0</v>
      </c>
      <c r="AK35" s="74">
        <v>0</v>
      </c>
      <c r="AL35" s="48">
        <v>0</v>
      </c>
      <c r="AM35" s="49">
        <v>0</v>
      </c>
      <c r="AN35" s="49">
        <v>0</v>
      </c>
      <c r="AO35" s="22" t="s">
        <v>96</v>
      </c>
      <c r="AP35" s="47">
        <v>0</v>
      </c>
      <c r="AQ35" s="49">
        <v>0</v>
      </c>
      <c r="AR35" s="49">
        <v>0</v>
      </c>
      <c r="AS35" s="47">
        <v>0</v>
      </c>
      <c r="AT35" s="48">
        <v>0</v>
      </c>
      <c r="AU35" s="74">
        <v>0</v>
      </c>
      <c r="AV35" s="49">
        <v>0</v>
      </c>
      <c r="AW35" s="22" t="s">
        <v>96</v>
      </c>
      <c r="AX35" s="49">
        <v>0</v>
      </c>
      <c r="AY35" s="49">
        <v>0</v>
      </c>
      <c r="AZ35" s="49">
        <v>0</v>
      </c>
      <c r="BA35" s="47">
        <v>0</v>
      </c>
      <c r="BB35" s="48">
        <v>0</v>
      </c>
      <c r="BC35" s="47">
        <v>0</v>
      </c>
      <c r="BD35" s="49">
        <v>0</v>
      </c>
      <c r="BE35" s="22" t="s">
        <v>96</v>
      </c>
      <c r="BF35" s="48">
        <v>0</v>
      </c>
      <c r="BG35" s="49">
        <v>0</v>
      </c>
      <c r="BH35" s="49">
        <v>0</v>
      </c>
      <c r="BI35" s="47">
        <v>0</v>
      </c>
      <c r="BJ35" s="54">
        <f t="shared" si="38"/>
        <v>0</v>
      </c>
      <c r="BK35" s="46">
        <f t="shared" si="14"/>
        <v>0</v>
      </c>
      <c r="BM35" s="37"/>
    </row>
    <row r="36" spans="1:65" s="30" customFormat="1" ht="15" customHeight="1">
      <c r="A36" s="15" t="s">
        <v>97</v>
      </c>
      <c r="B36" s="45">
        <f aca="true" t="shared" si="39" ref="B36:P36">SUM(B37)</f>
        <v>277231802.5</v>
      </c>
      <c r="C36" s="45">
        <f t="shared" si="39"/>
        <v>79961935</v>
      </c>
      <c r="D36" s="46">
        <f t="shared" si="39"/>
        <v>52028837</v>
      </c>
      <c r="E36" s="42">
        <f t="shared" si="39"/>
        <v>117846094</v>
      </c>
      <c r="F36" s="45">
        <f t="shared" si="39"/>
        <v>47302301</v>
      </c>
      <c r="G36" s="45">
        <f t="shared" si="39"/>
        <v>70361685</v>
      </c>
      <c r="H36" s="46">
        <f t="shared" si="39"/>
        <v>65696982</v>
      </c>
      <c r="I36" s="15" t="s">
        <v>97</v>
      </c>
      <c r="J36" s="45">
        <f t="shared" si="39"/>
        <v>284317238</v>
      </c>
      <c r="K36" s="45">
        <f t="shared" si="39"/>
        <v>66245607</v>
      </c>
      <c r="L36" s="46">
        <f t="shared" si="39"/>
        <v>70183519</v>
      </c>
      <c r="M36" s="42">
        <f t="shared" si="39"/>
        <v>45073190</v>
      </c>
      <c r="N36" s="45">
        <f t="shared" si="39"/>
        <v>12127497</v>
      </c>
      <c r="O36" s="45">
        <f t="shared" si="39"/>
        <v>9804250</v>
      </c>
      <c r="P36" s="46">
        <f t="shared" si="39"/>
        <v>25619695</v>
      </c>
      <c r="Q36" s="15" t="s">
        <v>97</v>
      </c>
      <c r="R36" s="45">
        <f aca="true" t="shared" si="40" ref="R36:X36">SUM(R37)</f>
        <v>27450562</v>
      </c>
      <c r="S36" s="45">
        <f t="shared" si="40"/>
        <v>12171046</v>
      </c>
      <c r="T36" s="46">
        <f t="shared" si="40"/>
        <v>3310323</v>
      </c>
      <c r="U36" s="42">
        <f t="shared" si="40"/>
        <v>11125321</v>
      </c>
      <c r="V36" s="45">
        <f t="shared" si="40"/>
        <v>52149412</v>
      </c>
      <c r="W36" s="45">
        <f t="shared" si="40"/>
        <v>8995611</v>
      </c>
      <c r="X36" s="46">
        <f t="shared" si="40"/>
        <v>27039831</v>
      </c>
      <c r="Y36" s="15" t="s">
        <v>97</v>
      </c>
      <c r="Z36" s="73">
        <f>SUM(Z37)</f>
        <v>54215304</v>
      </c>
      <c r="AA36" s="45">
        <f>SUM(AA37)</f>
        <v>22467844</v>
      </c>
      <c r="AB36" s="46">
        <f aca="true" t="shared" si="41" ref="AB36:AJ36">SUM(AB37)</f>
        <v>6007049</v>
      </c>
      <c r="AC36" s="73">
        <f t="shared" si="41"/>
        <v>31671189</v>
      </c>
      <c r="AD36" s="46">
        <f t="shared" si="41"/>
        <v>8362042</v>
      </c>
      <c r="AE36" s="45">
        <f t="shared" si="41"/>
        <v>12217810</v>
      </c>
      <c r="AF36" s="46">
        <f t="shared" si="41"/>
        <v>43300752</v>
      </c>
      <c r="AG36" s="15" t="s">
        <v>97</v>
      </c>
      <c r="AH36" s="45">
        <f t="shared" si="41"/>
        <v>97784696</v>
      </c>
      <c r="AI36" s="45">
        <f t="shared" si="41"/>
        <v>33726410</v>
      </c>
      <c r="AJ36" s="46">
        <f t="shared" si="41"/>
        <v>38477707</v>
      </c>
      <c r="AK36" s="73">
        <f aca="true" t="shared" si="42" ref="AK36:AR36">SUM(AK37)</f>
        <v>58360510</v>
      </c>
      <c r="AL36" s="45">
        <f t="shared" si="42"/>
        <v>68137690</v>
      </c>
      <c r="AM36" s="46">
        <f t="shared" si="42"/>
        <v>24910197</v>
      </c>
      <c r="AN36" s="46">
        <f t="shared" si="42"/>
        <v>28430472</v>
      </c>
      <c r="AO36" s="15" t="s">
        <v>97</v>
      </c>
      <c r="AP36" s="42">
        <f t="shared" si="42"/>
        <v>5154396</v>
      </c>
      <c r="AQ36" s="46">
        <f t="shared" si="42"/>
        <v>8726175</v>
      </c>
      <c r="AR36" s="46">
        <f t="shared" si="42"/>
        <v>4348879</v>
      </c>
      <c r="AS36" s="42">
        <f>SUM(AS37)</f>
        <v>32395458</v>
      </c>
      <c r="AT36" s="45">
        <f>SUM(AT37)</f>
        <v>8004037</v>
      </c>
      <c r="AU36" s="73">
        <f>SUM(AU37)</f>
        <v>8210168</v>
      </c>
      <c r="AV36" s="46">
        <f>SUM(AV37)</f>
        <v>11743439</v>
      </c>
      <c r="AW36" s="15" t="s">
        <v>97</v>
      </c>
      <c r="AX36" s="46">
        <f>SUM(AX37)</f>
        <v>14802513</v>
      </c>
      <c r="AY36" s="46">
        <f aca="true" t="shared" si="43" ref="AY36:BD36">SUM(AY37)</f>
        <v>8699503</v>
      </c>
      <c r="AZ36" s="46">
        <f t="shared" si="43"/>
        <v>4634589</v>
      </c>
      <c r="BA36" s="42">
        <f t="shared" si="43"/>
        <v>26153760</v>
      </c>
      <c r="BB36" s="45">
        <f t="shared" si="43"/>
        <v>9917751</v>
      </c>
      <c r="BC36" s="42">
        <f t="shared" si="43"/>
        <v>5339225</v>
      </c>
      <c r="BD36" s="46">
        <f t="shared" si="43"/>
        <v>2570390</v>
      </c>
      <c r="BE36" s="15" t="s">
        <v>97</v>
      </c>
      <c r="BF36" s="45">
        <f>SUM(BF37)</f>
        <v>2575000</v>
      </c>
      <c r="BG36" s="46">
        <f>SUM(BG37)</f>
        <v>7261480</v>
      </c>
      <c r="BH36" s="46">
        <f>SUM(BH37)</f>
        <v>1698873</v>
      </c>
      <c r="BI36" s="42">
        <f>SUM(BI37)</f>
        <v>4228257</v>
      </c>
      <c r="BJ36" s="45">
        <f>SUM(BJ37)</f>
        <v>2060576303.5</v>
      </c>
      <c r="BK36" s="46">
        <f t="shared" si="14"/>
        <v>0.44566862079175196</v>
      </c>
      <c r="BM36" s="37"/>
    </row>
    <row r="37" spans="1:65" s="31" customFormat="1" ht="15" customHeight="1">
      <c r="A37" s="22" t="s">
        <v>61</v>
      </c>
      <c r="B37" s="48">
        <v>277231802.5</v>
      </c>
      <c r="C37" s="48">
        <v>79961935</v>
      </c>
      <c r="D37" s="49">
        <v>52028837</v>
      </c>
      <c r="E37" s="47">
        <v>117846094</v>
      </c>
      <c r="F37" s="48">
        <v>47302301</v>
      </c>
      <c r="G37" s="48">
        <v>70361685</v>
      </c>
      <c r="H37" s="49">
        <v>65696982</v>
      </c>
      <c r="I37" s="22" t="s">
        <v>61</v>
      </c>
      <c r="J37" s="48">
        <v>284317238</v>
      </c>
      <c r="K37" s="48">
        <v>66245607</v>
      </c>
      <c r="L37" s="49">
        <v>70183519</v>
      </c>
      <c r="M37" s="47">
        <v>45073190</v>
      </c>
      <c r="N37" s="48">
        <v>12127497</v>
      </c>
      <c r="O37" s="48">
        <v>9804250</v>
      </c>
      <c r="P37" s="49">
        <v>25619695</v>
      </c>
      <c r="Q37" s="22" t="s">
        <v>61</v>
      </c>
      <c r="R37" s="48">
        <v>27450562</v>
      </c>
      <c r="S37" s="48">
        <v>12171046</v>
      </c>
      <c r="T37" s="49">
        <v>3310323</v>
      </c>
      <c r="U37" s="47">
        <v>11125321</v>
      </c>
      <c r="V37" s="48">
        <v>52149412</v>
      </c>
      <c r="W37" s="48">
        <v>8995611</v>
      </c>
      <c r="X37" s="49">
        <v>27039831</v>
      </c>
      <c r="Y37" s="22" t="s">
        <v>61</v>
      </c>
      <c r="Z37" s="74">
        <v>54215304</v>
      </c>
      <c r="AA37" s="48">
        <v>22467844</v>
      </c>
      <c r="AB37" s="49">
        <v>6007049</v>
      </c>
      <c r="AC37" s="74">
        <v>31671189</v>
      </c>
      <c r="AD37" s="49">
        <v>8362042</v>
      </c>
      <c r="AE37" s="48">
        <v>12217810</v>
      </c>
      <c r="AF37" s="49">
        <v>43300752</v>
      </c>
      <c r="AG37" s="22" t="s">
        <v>61</v>
      </c>
      <c r="AH37" s="48">
        <v>97784696</v>
      </c>
      <c r="AI37" s="48">
        <v>33726410</v>
      </c>
      <c r="AJ37" s="49">
        <v>38477707</v>
      </c>
      <c r="AK37" s="74">
        <v>58360510</v>
      </c>
      <c r="AL37" s="48">
        <v>68137690</v>
      </c>
      <c r="AM37" s="49">
        <v>24910197</v>
      </c>
      <c r="AN37" s="49">
        <v>28430472</v>
      </c>
      <c r="AO37" s="22" t="s">
        <v>61</v>
      </c>
      <c r="AP37" s="47">
        <v>5154396</v>
      </c>
      <c r="AQ37" s="49">
        <v>8726175</v>
      </c>
      <c r="AR37" s="49">
        <v>4348879</v>
      </c>
      <c r="AS37" s="47">
        <v>32395458</v>
      </c>
      <c r="AT37" s="48">
        <v>8004037</v>
      </c>
      <c r="AU37" s="74">
        <v>8210168</v>
      </c>
      <c r="AV37" s="49">
        <v>11743439</v>
      </c>
      <c r="AW37" s="22" t="s">
        <v>61</v>
      </c>
      <c r="AX37" s="49">
        <v>14802513</v>
      </c>
      <c r="AY37" s="49">
        <v>8699503</v>
      </c>
      <c r="AZ37" s="49">
        <v>4634589</v>
      </c>
      <c r="BA37" s="47">
        <v>26153760</v>
      </c>
      <c r="BB37" s="48">
        <v>9917751</v>
      </c>
      <c r="BC37" s="47">
        <v>5339225</v>
      </c>
      <c r="BD37" s="49">
        <v>2570390</v>
      </c>
      <c r="BE37" s="22" t="s">
        <v>61</v>
      </c>
      <c r="BF37" s="48">
        <v>2575000</v>
      </c>
      <c r="BG37" s="49">
        <v>7261480</v>
      </c>
      <c r="BH37" s="49">
        <v>1698873</v>
      </c>
      <c r="BI37" s="47">
        <v>4228257</v>
      </c>
      <c r="BJ37" s="54">
        <f t="shared" si="38"/>
        <v>2060576303.5</v>
      </c>
      <c r="BK37" s="41">
        <f t="shared" si="14"/>
        <v>0.44566862079175196</v>
      </c>
      <c r="BM37" s="37"/>
    </row>
    <row r="38" spans="1:65" s="30" customFormat="1" ht="15" customHeight="1">
      <c r="A38" s="15" t="s">
        <v>63</v>
      </c>
      <c r="B38" s="45">
        <f aca="true" t="shared" si="44" ref="B38:P38">SUM(B39)</f>
        <v>0</v>
      </c>
      <c r="C38" s="45">
        <f t="shared" si="44"/>
        <v>0</v>
      </c>
      <c r="D38" s="46">
        <f t="shared" si="44"/>
        <v>40331559</v>
      </c>
      <c r="E38" s="42">
        <f t="shared" si="44"/>
        <v>0</v>
      </c>
      <c r="F38" s="45">
        <f t="shared" si="44"/>
        <v>46992455</v>
      </c>
      <c r="G38" s="45">
        <f t="shared" si="44"/>
        <v>0</v>
      </c>
      <c r="H38" s="46">
        <f t="shared" si="44"/>
        <v>0</v>
      </c>
      <c r="I38" s="15" t="s">
        <v>63</v>
      </c>
      <c r="J38" s="45">
        <f t="shared" si="44"/>
        <v>0</v>
      </c>
      <c r="K38" s="45">
        <f t="shared" si="44"/>
        <v>0</v>
      </c>
      <c r="L38" s="46">
        <f t="shared" si="44"/>
        <v>0</v>
      </c>
      <c r="M38" s="42">
        <f t="shared" si="44"/>
        <v>0</v>
      </c>
      <c r="N38" s="45">
        <f t="shared" si="44"/>
        <v>0</v>
      </c>
      <c r="O38" s="45">
        <f t="shared" si="44"/>
        <v>0</v>
      </c>
      <c r="P38" s="46">
        <f t="shared" si="44"/>
        <v>0</v>
      </c>
      <c r="Q38" s="15" t="s">
        <v>63</v>
      </c>
      <c r="R38" s="45">
        <f aca="true" t="shared" si="45" ref="R38:X38">SUM(R39)</f>
        <v>0</v>
      </c>
      <c r="S38" s="45">
        <f t="shared" si="45"/>
        <v>0</v>
      </c>
      <c r="T38" s="46">
        <f t="shared" si="45"/>
        <v>0</v>
      </c>
      <c r="U38" s="42">
        <f t="shared" si="45"/>
        <v>0</v>
      </c>
      <c r="V38" s="45">
        <f t="shared" si="45"/>
        <v>0</v>
      </c>
      <c r="W38" s="45">
        <f t="shared" si="45"/>
        <v>0</v>
      </c>
      <c r="X38" s="46">
        <f t="shared" si="45"/>
        <v>18449433</v>
      </c>
      <c r="Y38" s="15" t="s">
        <v>63</v>
      </c>
      <c r="Z38" s="73">
        <f>SUM(Z39)</f>
        <v>0</v>
      </c>
      <c r="AA38" s="45">
        <f>SUM(AA39)</f>
        <v>0</v>
      </c>
      <c r="AB38" s="46">
        <f aca="true" t="shared" si="46" ref="AB38:AJ38">SUM(AB39)</f>
        <v>0</v>
      </c>
      <c r="AC38" s="73">
        <f t="shared" si="46"/>
        <v>154914714</v>
      </c>
      <c r="AD38" s="46">
        <f t="shared" si="46"/>
        <v>0</v>
      </c>
      <c r="AE38" s="45">
        <f t="shared" si="46"/>
        <v>0</v>
      </c>
      <c r="AF38" s="46">
        <f t="shared" si="46"/>
        <v>0</v>
      </c>
      <c r="AG38" s="15" t="s">
        <v>63</v>
      </c>
      <c r="AH38" s="45">
        <f t="shared" si="46"/>
        <v>0</v>
      </c>
      <c r="AI38" s="45">
        <f t="shared" si="46"/>
        <v>0</v>
      </c>
      <c r="AJ38" s="46">
        <f t="shared" si="46"/>
        <v>0</v>
      </c>
      <c r="AK38" s="73">
        <f aca="true" t="shared" si="47" ref="AK38:AR38">SUM(AK39)</f>
        <v>0</v>
      </c>
      <c r="AL38" s="45">
        <f t="shared" si="47"/>
        <v>0</v>
      </c>
      <c r="AM38" s="46">
        <f t="shared" si="47"/>
        <v>0</v>
      </c>
      <c r="AN38" s="46">
        <f t="shared" si="47"/>
        <v>460000</v>
      </c>
      <c r="AO38" s="15" t="s">
        <v>63</v>
      </c>
      <c r="AP38" s="42">
        <f t="shared" si="47"/>
        <v>0</v>
      </c>
      <c r="AQ38" s="46">
        <f t="shared" si="47"/>
        <v>6872045</v>
      </c>
      <c r="AR38" s="46">
        <f t="shared" si="47"/>
        <v>14864855</v>
      </c>
      <c r="AS38" s="42">
        <f>SUM(AS39)</f>
        <v>0</v>
      </c>
      <c r="AT38" s="45">
        <f>SUM(AT39)</f>
        <v>0</v>
      </c>
      <c r="AU38" s="73">
        <f>SUM(AU39)</f>
        <v>0</v>
      </c>
      <c r="AV38" s="46">
        <f>SUM(AV39)</f>
        <v>0</v>
      </c>
      <c r="AW38" s="15" t="s">
        <v>63</v>
      </c>
      <c r="AX38" s="46">
        <f>SUM(AX39)</f>
        <v>0</v>
      </c>
      <c r="AY38" s="46">
        <f aca="true" t="shared" si="48" ref="AY38:BD38">SUM(AY39)</f>
        <v>0</v>
      </c>
      <c r="AZ38" s="46">
        <f t="shared" si="48"/>
        <v>0</v>
      </c>
      <c r="BA38" s="42">
        <f t="shared" si="48"/>
        <v>0</v>
      </c>
      <c r="BB38" s="45">
        <f t="shared" si="48"/>
        <v>0</v>
      </c>
      <c r="BC38" s="42">
        <f t="shared" si="48"/>
        <v>0</v>
      </c>
      <c r="BD38" s="46">
        <f t="shared" si="48"/>
        <v>8971461</v>
      </c>
      <c r="BE38" s="15" t="s">
        <v>63</v>
      </c>
      <c r="BF38" s="45">
        <f>SUM(BF39)</f>
        <v>0</v>
      </c>
      <c r="BG38" s="46">
        <f>SUM(BG39)</f>
        <v>0</v>
      </c>
      <c r="BH38" s="46">
        <f>SUM(BH39)</f>
        <v>2697729</v>
      </c>
      <c r="BI38" s="42">
        <f>SUM(BI39)</f>
        <v>0</v>
      </c>
      <c r="BJ38" s="45">
        <f t="shared" si="38"/>
        <v>294554251</v>
      </c>
      <c r="BK38" s="46">
        <f t="shared" si="14"/>
        <v>0.06370721946503134</v>
      </c>
      <c r="BM38" s="36"/>
    </row>
    <row r="39" spans="1:65" s="31" customFormat="1" ht="15" customHeight="1">
      <c r="A39" s="22" t="s">
        <v>62</v>
      </c>
      <c r="B39" s="48">
        <v>0</v>
      </c>
      <c r="C39" s="48">
        <v>0</v>
      </c>
      <c r="D39" s="49">
        <v>40331559</v>
      </c>
      <c r="E39" s="47">
        <v>0</v>
      </c>
      <c r="F39" s="48">
        <v>46992455</v>
      </c>
      <c r="G39" s="48">
        <v>0</v>
      </c>
      <c r="H39" s="49">
        <v>0</v>
      </c>
      <c r="I39" s="22" t="s">
        <v>62</v>
      </c>
      <c r="J39" s="48">
        <v>0</v>
      </c>
      <c r="K39" s="48">
        <v>0</v>
      </c>
      <c r="L39" s="49">
        <v>0</v>
      </c>
      <c r="M39" s="47">
        <v>0</v>
      </c>
      <c r="N39" s="48">
        <v>0</v>
      </c>
      <c r="O39" s="48">
        <v>0</v>
      </c>
      <c r="P39" s="49">
        <v>0</v>
      </c>
      <c r="Q39" s="22" t="s">
        <v>62</v>
      </c>
      <c r="R39" s="48">
        <v>0</v>
      </c>
      <c r="S39" s="48">
        <v>0</v>
      </c>
      <c r="T39" s="49">
        <v>0</v>
      </c>
      <c r="U39" s="47">
        <v>0</v>
      </c>
      <c r="V39" s="48">
        <v>0</v>
      </c>
      <c r="W39" s="48">
        <v>0</v>
      </c>
      <c r="X39" s="49">
        <v>18449433</v>
      </c>
      <c r="Y39" s="22" t="s">
        <v>62</v>
      </c>
      <c r="Z39" s="74">
        <v>0</v>
      </c>
      <c r="AA39" s="48">
        <v>0</v>
      </c>
      <c r="AB39" s="49">
        <v>0</v>
      </c>
      <c r="AC39" s="74">
        <v>154914714</v>
      </c>
      <c r="AD39" s="49">
        <v>0</v>
      </c>
      <c r="AE39" s="48">
        <v>0</v>
      </c>
      <c r="AF39" s="49">
        <v>0</v>
      </c>
      <c r="AG39" s="22" t="s">
        <v>62</v>
      </c>
      <c r="AH39" s="48">
        <v>0</v>
      </c>
      <c r="AI39" s="48">
        <v>0</v>
      </c>
      <c r="AJ39" s="49">
        <v>0</v>
      </c>
      <c r="AK39" s="74">
        <v>0</v>
      </c>
      <c r="AL39" s="48">
        <v>0</v>
      </c>
      <c r="AM39" s="49">
        <v>0</v>
      </c>
      <c r="AN39" s="49">
        <v>460000</v>
      </c>
      <c r="AO39" s="22" t="s">
        <v>62</v>
      </c>
      <c r="AP39" s="47">
        <v>0</v>
      </c>
      <c r="AQ39" s="49">
        <v>6872045</v>
      </c>
      <c r="AR39" s="49">
        <v>14864855</v>
      </c>
      <c r="AS39" s="47">
        <v>0</v>
      </c>
      <c r="AT39" s="48">
        <v>0</v>
      </c>
      <c r="AU39" s="74">
        <v>0</v>
      </c>
      <c r="AV39" s="49">
        <v>0</v>
      </c>
      <c r="AW39" s="22" t="s">
        <v>62</v>
      </c>
      <c r="AX39" s="49">
        <v>0</v>
      </c>
      <c r="AY39" s="49">
        <v>0</v>
      </c>
      <c r="AZ39" s="49">
        <v>0</v>
      </c>
      <c r="BA39" s="47">
        <v>0</v>
      </c>
      <c r="BB39" s="48">
        <v>0</v>
      </c>
      <c r="BC39" s="47">
        <v>0</v>
      </c>
      <c r="BD39" s="49">
        <v>8971461</v>
      </c>
      <c r="BE39" s="22" t="s">
        <v>62</v>
      </c>
      <c r="BF39" s="48">
        <v>0</v>
      </c>
      <c r="BG39" s="49">
        <v>0</v>
      </c>
      <c r="BH39" s="49">
        <v>2697729</v>
      </c>
      <c r="BI39" s="47">
        <v>0</v>
      </c>
      <c r="BJ39" s="54">
        <f t="shared" si="38"/>
        <v>294554251</v>
      </c>
      <c r="BK39" s="41">
        <f t="shared" si="14"/>
        <v>0.06370721946503134</v>
      </c>
      <c r="BM39" s="37"/>
    </row>
    <row r="40" spans="1:65" s="30" customFormat="1" ht="15" customHeight="1">
      <c r="A40" s="15" t="s">
        <v>64</v>
      </c>
      <c r="B40" s="45">
        <f aca="true" t="shared" si="49" ref="B40:H40">SUM(B41:B44)</f>
        <v>85669103656.09</v>
      </c>
      <c r="C40" s="45">
        <f t="shared" si="49"/>
        <v>8564183084</v>
      </c>
      <c r="D40" s="46">
        <f t="shared" si="49"/>
        <v>5605286468</v>
      </c>
      <c r="E40" s="42">
        <f t="shared" si="49"/>
        <v>12577227807.59</v>
      </c>
      <c r="F40" s="45">
        <f t="shared" si="49"/>
        <v>12726708168</v>
      </c>
      <c r="G40" s="45">
        <f t="shared" si="49"/>
        <v>7863725444.74</v>
      </c>
      <c r="H40" s="46">
        <f t="shared" si="49"/>
        <v>4841863601.89</v>
      </c>
      <c r="I40" s="15" t="s">
        <v>64</v>
      </c>
      <c r="J40" s="45">
        <f aca="true" t="shared" si="50" ref="J40:P40">SUM(J41:J44)</f>
        <v>5212175899</v>
      </c>
      <c r="K40" s="45">
        <f t="shared" si="50"/>
        <v>9380007865</v>
      </c>
      <c r="L40" s="46">
        <f t="shared" si="50"/>
        <v>3357574847.72</v>
      </c>
      <c r="M40" s="42">
        <f t="shared" si="50"/>
        <v>5777682718</v>
      </c>
      <c r="N40" s="45">
        <f t="shared" si="50"/>
        <v>4433713904.18</v>
      </c>
      <c r="O40" s="45">
        <f t="shared" si="50"/>
        <v>2452984526</v>
      </c>
      <c r="P40" s="46">
        <f t="shared" si="50"/>
        <v>5379878734</v>
      </c>
      <c r="Q40" s="15" t="s">
        <v>64</v>
      </c>
      <c r="R40" s="45">
        <f aca="true" t="shared" si="51" ref="R40:X40">SUM(R41:R44)</f>
        <v>3738107627</v>
      </c>
      <c r="S40" s="45">
        <f t="shared" si="51"/>
        <v>767217175</v>
      </c>
      <c r="T40" s="46">
        <f t="shared" si="51"/>
        <v>597777093</v>
      </c>
      <c r="U40" s="42">
        <f t="shared" si="51"/>
        <v>2372988380</v>
      </c>
      <c r="V40" s="45">
        <f t="shared" si="51"/>
        <v>848531188.04</v>
      </c>
      <c r="W40" s="45">
        <f>SUM(W41:W44)</f>
        <v>2250742765.38</v>
      </c>
      <c r="X40" s="46">
        <f t="shared" si="51"/>
        <v>15768150854.31</v>
      </c>
      <c r="Y40" s="15" t="s">
        <v>64</v>
      </c>
      <c r="Z40" s="73">
        <f aca="true" t="shared" si="52" ref="Z40:AF40">SUM(Z41:Z44)</f>
        <v>3561884466</v>
      </c>
      <c r="AA40" s="45">
        <f t="shared" si="52"/>
        <v>2042919450.55</v>
      </c>
      <c r="AB40" s="46">
        <f t="shared" si="52"/>
        <v>4406984744.64</v>
      </c>
      <c r="AC40" s="73">
        <f t="shared" si="52"/>
        <v>1274869854.55</v>
      </c>
      <c r="AD40" s="46">
        <f t="shared" si="52"/>
        <v>1204820925</v>
      </c>
      <c r="AE40" s="45">
        <f t="shared" si="52"/>
        <v>725759333</v>
      </c>
      <c r="AF40" s="46">
        <f t="shared" si="52"/>
        <v>4558711609</v>
      </c>
      <c r="AG40" s="15" t="s">
        <v>64</v>
      </c>
      <c r="AH40" s="45">
        <f aca="true" t="shared" si="53" ref="AH40:AN40">SUM(AH41:AH44)</f>
        <v>8034176740.849999</v>
      </c>
      <c r="AI40" s="45">
        <f t="shared" si="53"/>
        <v>3645179365.68</v>
      </c>
      <c r="AJ40" s="46">
        <f t="shared" si="53"/>
        <v>1731070749</v>
      </c>
      <c r="AK40" s="73">
        <f t="shared" si="53"/>
        <v>3990258884</v>
      </c>
      <c r="AL40" s="45">
        <f t="shared" si="53"/>
        <v>1133359789</v>
      </c>
      <c r="AM40" s="46">
        <f t="shared" si="53"/>
        <v>2390778440</v>
      </c>
      <c r="AN40" s="46">
        <f t="shared" si="53"/>
        <v>3734273496.71</v>
      </c>
      <c r="AO40" s="15" t="s">
        <v>64</v>
      </c>
      <c r="AP40" s="42">
        <f aca="true" t="shared" si="54" ref="AP40:AV40">SUM(AP41:AP44)</f>
        <v>5008094988</v>
      </c>
      <c r="AQ40" s="46">
        <f t="shared" si="54"/>
        <v>1496668763</v>
      </c>
      <c r="AR40" s="46">
        <f t="shared" si="54"/>
        <v>660152840</v>
      </c>
      <c r="AS40" s="42">
        <f t="shared" si="54"/>
        <v>442750929.56</v>
      </c>
      <c r="AT40" s="45">
        <f t="shared" si="54"/>
        <v>1729898419</v>
      </c>
      <c r="AU40" s="73">
        <f t="shared" si="54"/>
        <v>416827831</v>
      </c>
      <c r="AV40" s="46">
        <f t="shared" si="54"/>
        <v>684604528</v>
      </c>
      <c r="AW40" s="15" t="s">
        <v>64</v>
      </c>
      <c r="AX40" s="46">
        <f aca="true" t="shared" si="55" ref="AX40:BD40">SUM(AX41:AX44)</f>
        <v>1642491391</v>
      </c>
      <c r="AY40" s="46">
        <f t="shared" si="55"/>
        <v>1300000338</v>
      </c>
      <c r="AZ40" s="46">
        <f t="shared" si="55"/>
        <v>17900</v>
      </c>
      <c r="BA40" s="42">
        <f t="shared" si="55"/>
        <v>4859097815</v>
      </c>
      <c r="BB40" s="45">
        <f t="shared" si="55"/>
        <v>1227643881</v>
      </c>
      <c r="BC40" s="42">
        <f t="shared" si="55"/>
        <v>1739534411</v>
      </c>
      <c r="BD40" s="46">
        <f t="shared" si="55"/>
        <v>2423809926</v>
      </c>
      <c r="BE40" s="15" t="s">
        <v>64</v>
      </c>
      <c r="BF40" s="45">
        <f>SUM(BF41:BF44)</f>
        <v>1266853281</v>
      </c>
      <c r="BG40" s="46">
        <f>SUM(BG41:BG44)</f>
        <v>317959983</v>
      </c>
      <c r="BH40" s="46">
        <f>SUM(BH41:BH44)</f>
        <v>470712114</v>
      </c>
      <c r="BI40" s="42">
        <f>SUM(BI41:BI44)</f>
        <v>2323098625</v>
      </c>
      <c r="BJ40" s="45">
        <f>SUM(BJ41:BJ44)</f>
        <v>270630897618.47998</v>
      </c>
      <c r="BK40" s="46">
        <f t="shared" si="14"/>
        <v>58.53299326037882</v>
      </c>
      <c r="BM40" s="37"/>
    </row>
    <row r="41" spans="1:65" s="31" customFormat="1" ht="15" customHeight="1">
      <c r="A41" s="22" t="s">
        <v>98</v>
      </c>
      <c r="B41" s="48">
        <v>0</v>
      </c>
      <c r="C41" s="48">
        <v>0</v>
      </c>
      <c r="D41" s="49">
        <v>0</v>
      </c>
      <c r="E41" s="47">
        <v>0</v>
      </c>
      <c r="F41" s="48">
        <v>0</v>
      </c>
      <c r="G41" s="48">
        <v>0</v>
      </c>
      <c r="H41" s="49">
        <v>0</v>
      </c>
      <c r="I41" s="22" t="s">
        <v>98</v>
      </c>
      <c r="J41" s="48">
        <v>0</v>
      </c>
      <c r="K41" s="48">
        <v>0</v>
      </c>
      <c r="L41" s="49">
        <v>0</v>
      </c>
      <c r="M41" s="47">
        <v>0</v>
      </c>
      <c r="N41" s="48">
        <v>0</v>
      </c>
      <c r="O41" s="48">
        <v>0</v>
      </c>
      <c r="P41" s="49">
        <v>0</v>
      </c>
      <c r="Q41" s="22" t="s">
        <v>98</v>
      </c>
      <c r="R41" s="48">
        <v>0</v>
      </c>
      <c r="S41" s="48">
        <v>0</v>
      </c>
      <c r="T41" s="49">
        <v>0</v>
      </c>
      <c r="U41" s="47">
        <v>0</v>
      </c>
      <c r="V41" s="48">
        <v>0</v>
      </c>
      <c r="W41" s="48">
        <v>0</v>
      </c>
      <c r="X41" s="49">
        <v>0</v>
      </c>
      <c r="Y41" s="22" t="s">
        <v>98</v>
      </c>
      <c r="Z41" s="74">
        <v>0</v>
      </c>
      <c r="AA41" s="48">
        <v>0</v>
      </c>
      <c r="AB41" s="49">
        <v>0</v>
      </c>
      <c r="AC41" s="74">
        <v>0</v>
      </c>
      <c r="AD41" s="49">
        <v>0</v>
      </c>
      <c r="AE41" s="48">
        <v>0</v>
      </c>
      <c r="AF41" s="49">
        <v>0</v>
      </c>
      <c r="AG41" s="22" t="s">
        <v>98</v>
      </c>
      <c r="AH41" s="48">
        <v>0</v>
      </c>
      <c r="AI41" s="48">
        <v>0</v>
      </c>
      <c r="AJ41" s="49">
        <v>0</v>
      </c>
      <c r="AK41" s="74">
        <v>0</v>
      </c>
      <c r="AL41" s="48">
        <v>0</v>
      </c>
      <c r="AM41" s="49">
        <v>0</v>
      </c>
      <c r="AN41" s="49">
        <v>0</v>
      </c>
      <c r="AO41" s="22" t="s">
        <v>98</v>
      </c>
      <c r="AP41" s="47">
        <v>0</v>
      </c>
      <c r="AQ41" s="49">
        <v>0</v>
      </c>
      <c r="AR41" s="49">
        <v>0</v>
      </c>
      <c r="AS41" s="47">
        <v>0</v>
      </c>
      <c r="AT41" s="48">
        <v>0</v>
      </c>
      <c r="AU41" s="74">
        <v>0</v>
      </c>
      <c r="AV41" s="49">
        <v>0</v>
      </c>
      <c r="AW41" s="22" t="s">
        <v>98</v>
      </c>
      <c r="AX41" s="49">
        <v>0</v>
      </c>
      <c r="AY41" s="49">
        <v>0</v>
      </c>
      <c r="AZ41" s="49">
        <v>0</v>
      </c>
      <c r="BA41" s="47">
        <v>0</v>
      </c>
      <c r="BB41" s="48">
        <v>0</v>
      </c>
      <c r="BC41" s="47">
        <v>0</v>
      </c>
      <c r="BD41" s="49">
        <v>0</v>
      </c>
      <c r="BE41" s="22" t="s">
        <v>98</v>
      </c>
      <c r="BF41" s="48">
        <v>0</v>
      </c>
      <c r="BG41" s="49">
        <v>0</v>
      </c>
      <c r="BH41" s="49">
        <v>0</v>
      </c>
      <c r="BI41" s="47">
        <v>0</v>
      </c>
      <c r="BJ41" s="54">
        <f t="shared" si="38"/>
        <v>0</v>
      </c>
      <c r="BK41" s="46">
        <f t="shared" si="14"/>
        <v>0</v>
      </c>
      <c r="BM41" s="38"/>
    </row>
    <row r="42" spans="1:65" s="31" customFormat="1" ht="15" customHeight="1">
      <c r="A42" s="22" t="s">
        <v>99</v>
      </c>
      <c r="B42" s="48">
        <v>84162314874.01</v>
      </c>
      <c r="C42" s="48">
        <v>8564183084</v>
      </c>
      <c r="D42" s="49">
        <v>5605286468</v>
      </c>
      <c r="E42" s="47">
        <v>8827203728</v>
      </c>
      <c r="F42" s="48">
        <v>12726708168</v>
      </c>
      <c r="G42" s="48">
        <v>7863725444.74</v>
      </c>
      <c r="H42" s="49">
        <v>4782341741.89</v>
      </c>
      <c r="I42" s="22" t="s">
        <v>99</v>
      </c>
      <c r="J42" s="48">
        <v>5207253220</v>
      </c>
      <c r="K42" s="48">
        <v>9380007865</v>
      </c>
      <c r="L42" s="49">
        <v>3357574847.72</v>
      </c>
      <c r="M42" s="47">
        <v>5777682718</v>
      </c>
      <c r="N42" s="48">
        <v>4433713904.18</v>
      </c>
      <c r="O42" s="48">
        <v>2452984526</v>
      </c>
      <c r="P42" s="49">
        <v>5379878734</v>
      </c>
      <c r="Q42" s="22" t="s">
        <v>99</v>
      </c>
      <c r="R42" s="48">
        <v>3738107627</v>
      </c>
      <c r="S42" s="48">
        <v>767217175</v>
      </c>
      <c r="T42" s="49">
        <v>597777093</v>
      </c>
      <c r="U42" s="47">
        <v>2372988380</v>
      </c>
      <c r="V42" s="48">
        <v>848531188.04</v>
      </c>
      <c r="W42" s="48">
        <v>2250742765.38</v>
      </c>
      <c r="X42" s="49">
        <v>15767847704.31</v>
      </c>
      <c r="Y42" s="22" t="s">
        <v>99</v>
      </c>
      <c r="Z42" s="74">
        <v>3561884466</v>
      </c>
      <c r="AA42" s="48">
        <v>2042919450.55</v>
      </c>
      <c r="AB42" s="49">
        <v>4386448043</v>
      </c>
      <c r="AC42" s="74">
        <v>1274869854.55</v>
      </c>
      <c r="AD42" s="49">
        <v>1204820925</v>
      </c>
      <c r="AE42" s="48">
        <v>697519375</v>
      </c>
      <c r="AF42" s="49">
        <v>4558711609</v>
      </c>
      <c r="AG42" s="22" t="s">
        <v>99</v>
      </c>
      <c r="AH42" s="48">
        <v>7509086868.61</v>
      </c>
      <c r="AI42" s="48">
        <v>3645179365.68</v>
      </c>
      <c r="AJ42" s="49">
        <v>1731070749</v>
      </c>
      <c r="AK42" s="74">
        <v>3990258884</v>
      </c>
      <c r="AL42" s="48">
        <v>1133359789</v>
      </c>
      <c r="AM42" s="49">
        <v>2390778440</v>
      </c>
      <c r="AN42" s="49">
        <v>3732916685.35</v>
      </c>
      <c r="AO42" s="22" t="s">
        <v>99</v>
      </c>
      <c r="AP42" s="47">
        <v>5008094988</v>
      </c>
      <c r="AQ42" s="49">
        <v>1482031005</v>
      </c>
      <c r="AR42" s="49">
        <v>657394542</v>
      </c>
      <c r="AS42" s="47">
        <v>442750929.56</v>
      </c>
      <c r="AT42" s="48">
        <v>1729898419</v>
      </c>
      <c r="AU42" s="74">
        <v>416827831</v>
      </c>
      <c r="AV42" s="49">
        <v>659169566</v>
      </c>
      <c r="AW42" s="22" t="s">
        <v>99</v>
      </c>
      <c r="AX42" s="49">
        <v>1642491391</v>
      </c>
      <c r="AY42" s="49">
        <v>1300000338</v>
      </c>
      <c r="AZ42" s="49">
        <v>17900</v>
      </c>
      <c r="BA42" s="47">
        <v>4859097815</v>
      </c>
      <c r="BB42" s="48">
        <v>1227643881</v>
      </c>
      <c r="BC42" s="47">
        <v>1739534411</v>
      </c>
      <c r="BD42" s="49">
        <v>2423809926</v>
      </c>
      <c r="BE42" s="22" t="s">
        <v>99</v>
      </c>
      <c r="BF42" s="48">
        <v>1266853281</v>
      </c>
      <c r="BG42" s="49">
        <v>317959983</v>
      </c>
      <c r="BH42" s="49">
        <v>470712114</v>
      </c>
      <c r="BI42" s="47">
        <v>2323098625</v>
      </c>
      <c r="BJ42" s="54">
        <f t="shared" si="38"/>
        <v>264691282706.56998</v>
      </c>
      <c r="BK42" s="41">
        <f t="shared" si="14"/>
        <v>57.248352657005476</v>
      </c>
      <c r="BM42" s="34"/>
    </row>
    <row r="43" spans="1:65" s="31" customFormat="1" ht="15" customHeight="1">
      <c r="A43" s="22" t="s">
        <v>100</v>
      </c>
      <c r="B43" s="48">
        <v>0</v>
      </c>
      <c r="C43" s="48">
        <v>0</v>
      </c>
      <c r="D43" s="49">
        <v>0</v>
      </c>
      <c r="E43" s="47">
        <v>32395739</v>
      </c>
      <c r="F43" s="48">
        <v>0</v>
      </c>
      <c r="G43" s="48">
        <v>0</v>
      </c>
      <c r="H43" s="49">
        <v>59521860</v>
      </c>
      <c r="I43" s="22" t="s">
        <v>100</v>
      </c>
      <c r="J43" s="48">
        <v>4922679</v>
      </c>
      <c r="K43" s="48">
        <v>0</v>
      </c>
      <c r="L43" s="49">
        <v>0</v>
      </c>
      <c r="M43" s="47">
        <v>0</v>
      </c>
      <c r="N43" s="48">
        <v>0</v>
      </c>
      <c r="O43" s="48">
        <v>0</v>
      </c>
      <c r="P43" s="49">
        <v>0</v>
      </c>
      <c r="Q43" s="22" t="s">
        <v>100</v>
      </c>
      <c r="R43" s="48">
        <v>0</v>
      </c>
      <c r="S43" s="48">
        <v>0</v>
      </c>
      <c r="T43" s="49">
        <v>0</v>
      </c>
      <c r="U43" s="47">
        <v>0</v>
      </c>
      <c r="V43" s="48">
        <v>0</v>
      </c>
      <c r="W43" s="48">
        <v>0</v>
      </c>
      <c r="X43" s="49">
        <v>303150</v>
      </c>
      <c r="Y43" s="22" t="s">
        <v>100</v>
      </c>
      <c r="Z43" s="74">
        <v>0</v>
      </c>
      <c r="AA43" s="48">
        <v>0</v>
      </c>
      <c r="AB43" s="49">
        <v>20536701.64</v>
      </c>
      <c r="AC43" s="74">
        <v>0</v>
      </c>
      <c r="AD43" s="49">
        <v>0</v>
      </c>
      <c r="AE43" s="48">
        <v>28239958</v>
      </c>
      <c r="AF43" s="49">
        <v>0</v>
      </c>
      <c r="AG43" s="22" t="s">
        <v>100</v>
      </c>
      <c r="AH43" s="48">
        <v>525089872.24</v>
      </c>
      <c r="AI43" s="48">
        <v>0</v>
      </c>
      <c r="AJ43" s="49">
        <v>0</v>
      </c>
      <c r="AK43" s="74">
        <v>0</v>
      </c>
      <c r="AL43" s="48">
        <v>0</v>
      </c>
      <c r="AM43" s="49">
        <v>0</v>
      </c>
      <c r="AN43" s="49">
        <v>1356811.36</v>
      </c>
      <c r="AO43" s="22" t="s">
        <v>100</v>
      </c>
      <c r="AP43" s="47">
        <v>0</v>
      </c>
      <c r="AQ43" s="49">
        <v>14637758</v>
      </c>
      <c r="AR43" s="49">
        <v>2758298</v>
      </c>
      <c r="AS43" s="47">
        <v>0</v>
      </c>
      <c r="AT43" s="48">
        <v>0</v>
      </c>
      <c r="AU43" s="74">
        <v>0</v>
      </c>
      <c r="AV43" s="49">
        <v>25434962</v>
      </c>
      <c r="AW43" s="22" t="s">
        <v>100</v>
      </c>
      <c r="AX43" s="49">
        <v>0</v>
      </c>
      <c r="AY43" s="49">
        <v>0</v>
      </c>
      <c r="AZ43" s="49">
        <v>0</v>
      </c>
      <c r="BA43" s="47">
        <v>0</v>
      </c>
      <c r="BB43" s="48">
        <v>0</v>
      </c>
      <c r="BC43" s="47">
        <v>0</v>
      </c>
      <c r="BD43" s="49">
        <v>0</v>
      </c>
      <c r="BE43" s="22" t="s">
        <v>100</v>
      </c>
      <c r="BF43" s="48">
        <v>0</v>
      </c>
      <c r="BG43" s="49">
        <v>0</v>
      </c>
      <c r="BH43" s="49">
        <v>0</v>
      </c>
      <c r="BI43" s="47">
        <v>0</v>
      </c>
      <c r="BJ43" s="54">
        <f t="shared" si="38"/>
        <v>715197789.24</v>
      </c>
      <c r="BK43" s="41">
        <f t="shared" si="14"/>
        <v>0.15468546919738024</v>
      </c>
      <c r="BM43" s="34"/>
    </row>
    <row r="44" spans="1:65" s="31" customFormat="1" ht="15" customHeight="1">
      <c r="A44" s="22" t="s">
        <v>101</v>
      </c>
      <c r="B44" s="48">
        <v>1506788782.08</v>
      </c>
      <c r="C44" s="48">
        <v>0</v>
      </c>
      <c r="D44" s="49">
        <v>0</v>
      </c>
      <c r="E44" s="47">
        <v>3717628340.59</v>
      </c>
      <c r="F44" s="48">
        <v>0</v>
      </c>
      <c r="G44" s="48">
        <v>0</v>
      </c>
      <c r="H44" s="49">
        <v>0</v>
      </c>
      <c r="I44" s="22" t="s">
        <v>101</v>
      </c>
      <c r="J44" s="48">
        <v>0</v>
      </c>
      <c r="K44" s="48">
        <v>0</v>
      </c>
      <c r="L44" s="49">
        <v>0</v>
      </c>
      <c r="M44" s="47">
        <v>0</v>
      </c>
      <c r="N44" s="48">
        <v>0</v>
      </c>
      <c r="O44" s="48">
        <v>0</v>
      </c>
      <c r="P44" s="49">
        <v>0</v>
      </c>
      <c r="Q44" s="22" t="s">
        <v>101</v>
      </c>
      <c r="R44" s="48">
        <v>0</v>
      </c>
      <c r="S44" s="48">
        <v>0</v>
      </c>
      <c r="T44" s="49">
        <v>0</v>
      </c>
      <c r="U44" s="47">
        <v>0</v>
      </c>
      <c r="V44" s="48">
        <v>0</v>
      </c>
      <c r="W44" s="48">
        <v>0</v>
      </c>
      <c r="X44" s="49">
        <v>0</v>
      </c>
      <c r="Y44" s="22" t="s">
        <v>101</v>
      </c>
      <c r="Z44" s="74">
        <v>0</v>
      </c>
      <c r="AA44" s="48">
        <v>0</v>
      </c>
      <c r="AB44" s="49">
        <v>0</v>
      </c>
      <c r="AC44" s="74">
        <v>0</v>
      </c>
      <c r="AD44" s="49">
        <v>0</v>
      </c>
      <c r="AE44" s="48">
        <v>0</v>
      </c>
      <c r="AF44" s="49">
        <v>0</v>
      </c>
      <c r="AG44" s="22" t="s">
        <v>101</v>
      </c>
      <c r="AH44" s="48">
        <v>0</v>
      </c>
      <c r="AI44" s="48">
        <v>0</v>
      </c>
      <c r="AJ44" s="49">
        <v>0</v>
      </c>
      <c r="AK44" s="74">
        <v>0</v>
      </c>
      <c r="AL44" s="48">
        <v>0</v>
      </c>
      <c r="AM44" s="49">
        <v>0</v>
      </c>
      <c r="AN44" s="49">
        <v>0</v>
      </c>
      <c r="AO44" s="22" t="s">
        <v>101</v>
      </c>
      <c r="AP44" s="47">
        <v>0</v>
      </c>
      <c r="AQ44" s="49">
        <v>0</v>
      </c>
      <c r="AR44" s="49">
        <v>0</v>
      </c>
      <c r="AS44" s="47">
        <v>0</v>
      </c>
      <c r="AT44" s="48">
        <v>0</v>
      </c>
      <c r="AU44" s="74">
        <v>0</v>
      </c>
      <c r="AV44" s="49">
        <v>0</v>
      </c>
      <c r="AW44" s="22" t="s">
        <v>101</v>
      </c>
      <c r="AX44" s="49">
        <v>0</v>
      </c>
      <c r="AY44" s="49">
        <v>0</v>
      </c>
      <c r="AZ44" s="49">
        <v>0</v>
      </c>
      <c r="BA44" s="47">
        <v>0</v>
      </c>
      <c r="BB44" s="48">
        <v>0</v>
      </c>
      <c r="BC44" s="47">
        <v>0</v>
      </c>
      <c r="BD44" s="49">
        <v>0</v>
      </c>
      <c r="BE44" s="22" t="s">
        <v>101</v>
      </c>
      <c r="BF44" s="48">
        <v>0</v>
      </c>
      <c r="BG44" s="49">
        <v>0</v>
      </c>
      <c r="BH44" s="49">
        <v>0</v>
      </c>
      <c r="BI44" s="47">
        <v>0</v>
      </c>
      <c r="BJ44" s="54">
        <f t="shared" si="38"/>
        <v>5224417122.67</v>
      </c>
      <c r="BK44" s="41">
        <f t="shared" si="14"/>
        <v>1.1299551341759628</v>
      </c>
      <c r="BM44" s="34"/>
    </row>
    <row r="45" spans="1:65" s="31" customFormat="1" ht="15" customHeight="1">
      <c r="A45" s="23"/>
      <c r="B45" s="48"/>
      <c r="C45" s="48"/>
      <c r="D45" s="49"/>
      <c r="E45" s="47"/>
      <c r="F45" s="48"/>
      <c r="G45" s="48"/>
      <c r="H45" s="49"/>
      <c r="I45" s="23"/>
      <c r="J45" s="48"/>
      <c r="K45" s="48"/>
      <c r="L45" s="49"/>
      <c r="M45" s="47"/>
      <c r="N45" s="48"/>
      <c r="O45" s="48"/>
      <c r="P45" s="49"/>
      <c r="Q45" s="23"/>
      <c r="R45" s="48"/>
      <c r="S45" s="48"/>
      <c r="T45" s="49"/>
      <c r="U45" s="47"/>
      <c r="V45" s="48"/>
      <c r="W45" s="48"/>
      <c r="X45" s="49"/>
      <c r="Y45" s="23"/>
      <c r="Z45" s="74"/>
      <c r="AA45" s="48"/>
      <c r="AB45" s="49"/>
      <c r="AC45" s="74"/>
      <c r="AD45" s="49"/>
      <c r="AE45" s="48"/>
      <c r="AF45" s="49"/>
      <c r="AG45" s="23"/>
      <c r="AH45" s="48"/>
      <c r="AI45" s="48"/>
      <c r="AJ45" s="49"/>
      <c r="AK45" s="74"/>
      <c r="AL45" s="48"/>
      <c r="AM45" s="49"/>
      <c r="AN45" s="49"/>
      <c r="AO45" s="23"/>
      <c r="AP45" s="47"/>
      <c r="AQ45" s="49"/>
      <c r="AR45" s="49"/>
      <c r="AS45" s="47"/>
      <c r="AT45" s="48"/>
      <c r="AU45" s="74"/>
      <c r="AV45" s="49"/>
      <c r="AW45" s="23"/>
      <c r="AX45" s="49"/>
      <c r="AY45" s="49"/>
      <c r="AZ45" s="49"/>
      <c r="BA45" s="47"/>
      <c r="BB45" s="48"/>
      <c r="BC45" s="47"/>
      <c r="BD45" s="49"/>
      <c r="BE45" s="23"/>
      <c r="BF45" s="48"/>
      <c r="BG45" s="49"/>
      <c r="BH45" s="49"/>
      <c r="BI45" s="47"/>
      <c r="BJ45" s="54">
        <f t="shared" si="38"/>
        <v>0</v>
      </c>
      <c r="BK45" s="46"/>
      <c r="BM45" s="34"/>
    </row>
    <row r="46" spans="1:65" s="31" customFormat="1" ht="15" customHeight="1">
      <c r="A46" s="23"/>
      <c r="B46" s="48"/>
      <c r="C46" s="48"/>
      <c r="D46" s="49"/>
      <c r="E46" s="47"/>
      <c r="F46" s="48"/>
      <c r="G46" s="48"/>
      <c r="H46" s="49"/>
      <c r="I46" s="23"/>
      <c r="J46" s="48"/>
      <c r="K46" s="48"/>
      <c r="L46" s="49"/>
      <c r="M46" s="47"/>
      <c r="N46" s="48"/>
      <c r="O46" s="48"/>
      <c r="P46" s="49"/>
      <c r="Q46" s="23"/>
      <c r="R46" s="48"/>
      <c r="S46" s="48"/>
      <c r="T46" s="49"/>
      <c r="U46" s="47"/>
      <c r="V46" s="48"/>
      <c r="W46" s="48"/>
      <c r="X46" s="49"/>
      <c r="Y46" s="23"/>
      <c r="Z46" s="74"/>
      <c r="AA46" s="48"/>
      <c r="AB46" s="49"/>
      <c r="AC46" s="74"/>
      <c r="AD46" s="49"/>
      <c r="AE46" s="48"/>
      <c r="AF46" s="49"/>
      <c r="AG46" s="23"/>
      <c r="AH46" s="48"/>
      <c r="AI46" s="48"/>
      <c r="AJ46" s="49"/>
      <c r="AK46" s="74"/>
      <c r="AL46" s="48"/>
      <c r="AM46" s="49"/>
      <c r="AN46" s="49"/>
      <c r="AO46" s="23"/>
      <c r="AP46" s="47"/>
      <c r="AQ46" s="49"/>
      <c r="AR46" s="49"/>
      <c r="AS46" s="47"/>
      <c r="AT46" s="48"/>
      <c r="AU46" s="74"/>
      <c r="AV46" s="49"/>
      <c r="AW46" s="23"/>
      <c r="AX46" s="49"/>
      <c r="AY46" s="49"/>
      <c r="AZ46" s="49"/>
      <c r="BA46" s="47"/>
      <c r="BB46" s="48"/>
      <c r="BC46" s="47"/>
      <c r="BD46" s="49"/>
      <c r="BE46" s="23"/>
      <c r="BF46" s="48"/>
      <c r="BG46" s="49"/>
      <c r="BH46" s="49"/>
      <c r="BI46" s="47"/>
      <c r="BJ46" s="54"/>
      <c r="BK46" s="46"/>
      <c r="BM46" s="36"/>
    </row>
    <row r="47" spans="1:65" s="31" customFormat="1" ht="15" customHeight="1">
      <c r="A47" s="23"/>
      <c r="B47" s="48"/>
      <c r="C47" s="48"/>
      <c r="D47" s="49"/>
      <c r="E47" s="47"/>
      <c r="F47" s="48"/>
      <c r="G47" s="48"/>
      <c r="H47" s="49"/>
      <c r="I47" s="23"/>
      <c r="J47" s="48"/>
      <c r="K47" s="48"/>
      <c r="L47" s="49"/>
      <c r="M47" s="47"/>
      <c r="N47" s="48"/>
      <c r="O47" s="48"/>
      <c r="P47" s="49"/>
      <c r="Q47" s="23"/>
      <c r="R47" s="48"/>
      <c r="S47" s="48"/>
      <c r="T47" s="49"/>
      <c r="U47" s="47"/>
      <c r="V47" s="48"/>
      <c r="W47" s="48"/>
      <c r="X47" s="49"/>
      <c r="Y47" s="23"/>
      <c r="Z47" s="74"/>
      <c r="AA47" s="48"/>
      <c r="AB47" s="49"/>
      <c r="AC47" s="74"/>
      <c r="AD47" s="49"/>
      <c r="AE47" s="48"/>
      <c r="AF47" s="49"/>
      <c r="AG47" s="23"/>
      <c r="AH47" s="48"/>
      <c r="AI47" s="48"/>
      <c r="AJ47" s="49"/>
      <c r="AK47" s="74"/>
      <c r="AL47" s="48"/>
      <c r="AM47" s="49"/>
      <c r="AN47" s="49"/>
      <c r="AO47" s="23"/>
      <c r="AP47" s="47"/>
      <c r="AQ47" s="49"/>
      <c r="AR47" s="49"/>
      <c r="AS47" s="47"/>
      <c r="AT47" s="48"/>
      <c r="AU47" s="74"/>
      <c r="AV47" s="49"/>
      <c r="AW47" s="23"/>
      <c r="AX47" s="49"/>
      <c r="AY47" s="49"/>
      <c r="AZ47" s="49"/>
      <c r="BA47" s="47"/>
      <c r="BB47" s="48"/>
      <c r="BC47" s="47"/>
      <c r="BD47" s="49"/>
      <c r="BE47" s="23"/>
      <c r="BF47" s="48"/>
      <c r="BG47" s="49"/>
      <c r="BH47" s="49"/>
      <c r="BI47" s="47"/>
      <c r="BJ47" s="54"/>
      <c r="BK47" s="46"/>
      <c r="BM47" s="37"/>
    </row>
    <row r="48" spans="1:65" s="30" customFormat="1" ht="18" customHeight="1" thickBot="1">
      <c r="A48" s="20" t="s">
        <v>102</v>
      </c>
      <c r="B48" s="50">
        <f aca="true" t="shared" si="56" ref="B48:H48">B7</f>
        <v>113535528705.26</v>
      </c>
      <c r="C48" s="50">
        <f t="shared" si="56"/>
        <v>16523944860</v>
      </c>
      <c r="D48" s="52">
        <f t="shared" si="56"/>
        <v>17951584021</v>
      </c>
      <c r="E48" s="51">
        <f t="shared" si="56"/>
        <v>22306493776.59</v>
      </c>
      <c r="F48" s="50">
        <f t="shared" si="56"/>
        <v>23677724686.75</v>
      </c>
      <c r="G48" s="50">
        <f t="shared" si="56"/>
        <v>13115298942.74</v>
      </c>
      <c r="H48" s="52">
        <f t="shared" si="56"/>
        <v>11704199276.95</v>
      </c>
      <c r="I48" s="20" t="s">
        <v>102</v>
      </c>
      <c r="J48" s="50">
        <f aca="true" t="shared" si="57" ref="J48:P48">J7</f>
        <v>11644047464</v>
      </c>
      <c r="K48" s="50">
        <f t="shared" si="57"/>
        <v>16117177615</v>
      </c>
      <c r="L48" s="52">
        <f t="shared" si="57"/>
        <v>8060559910.039999</v>
      </c>
      <c r="M48" s="51">
        <f t="shared" si="57"/>
        <v>9791970101</v>
      </c>
      <c r="N48" s="50">
        <f t="shared" si="57"/>
        <v>8207026302.18</v>
      </c>
      <c r="O48" s="50">
        <f t="shared" si="57"/>
        <v>5447020302</v>
      </c>
      <c r="P48" s="52">
        <f t="shared" si="57"/>
        <v>8562468013</v>
      </c>
      <c r="Q48" s="20" t="s">
        <v>102</v>
      </c>
      <c r="R48" s="50">
        <f aca="true" t="shared" si="58" ref="R48:X48">R7</f>
        <v>8148620996</v>
      </c>
      <c r="S48" s="50">
        <f t="shared" si="58"/>
        <v>3632839020</v>
      </c>
      <c r="T48" s="52">
        <f t="shared" si="58"/>
        <v>1845013812</v>
      </c>
      <c r="U48" s="51">
        <f t="shared" si="58"/>
        <v>4506703959</v>
      </c>
      <c r="V48" s="50">
        <f t="shared" si="58"/>
        <v>2302232062.04</v>
      </c>
      <c r="W48" s="50">
        <f>W7</f>
        <v>3448968837.38</v>
      </c>
      <c r="X48" s="52">
        <f t="shared" si="58"/>
        <v>21839936593.129997</v>
      </c>
      <c r="Y48" s="20" t="s">
        <v>102</v>
      </c>
      <c r="Z48" s="75">
        <f aca="true" t="shared" si="59" ref="Z48:AF48">Z7</f>
        <v>6708482817</v>
      </c>
      <c r="AA48" s="50">
        <f t="shared" si="59"/>
        <v>5077707421.29</v>
      </c>
      <c r="AB48" s="52">
        <f t="shared" si="59"/>
        <v>6031475768.64</v>
      </c>
      <c r="AC48" s="75">
        <f t="shared" si="59"/>
        <v>2819966533.55</v>
      </c>
      <c r="AD48" s="52">
        <f t="shared" si="59"/>
        <v>2473155997</v>
      </c>
      <c r="AE48" s="50">
        <f t="shared" si="59"/>
        <v>2314254421</v>
      </c>
      <c r="AF48" s="52">
        <f t="shared" si="59"/>
        <v>9728317500</v>
      </c>
      <c r="AG48" s="20" t="s">
        <v>102</v>
      </c>
      <c r="AH48" s="50">
        <f aca="true" t="shared" si="60" ref="AH48:AN48">AH7</f>
        <v>11998360761.14</v>
      </c>
      <c r="AI48" s="50">
        <f t="shared" si="60"/>
        <v>7542679244.68</v>
      </c>
      <c r="AJ48" s="52">
        <f t="shared" si="60"/>
        <v>3600114735</v>
      </c>
      <c r="AK48" s="75">
        <f t="shared" si="60"/>
        <v>7142108535</v>
      </c>
      <c r="AL48" s="50">
        <f t="shared" si="60"/>
        <v>3295770527</v>
      </c>
      <c r="AM48" s="52">
        <f t="shared" si="60"/>
        <v>4052271074</v>
      </c>
      <c r="AN48" s="52">
        <f t="shared" si="60"/>
        <v>8336317760.429999</v>
      </c>
      <c r="AO48" s="20" t="s">
        <v>102</v>
      </c>
      <c r="AP48" s="51">
        <f aca="true" t="shared" si="61" ref="AP48:AV48">AP7</f>
        <v>6548594016</v>
      </c>
      <c r="AQ48" s="52">
        <f t="shared" si="61"/>
        <v>2413910566</v>
      </c>
      <c r="AR48" s="52">
        <f t="shared" si="61"/>
        <v>2033421769</v>
      </c>
      <c r="AS48" s="51">
        <f t="shared" si="61"/>
        <v>1639025849.56</v>
      </c>
      <c r="AT48" s="50">
        <f t="shared" si="61"/>
        <v>3340239634</v>
      </c>
      <c r="AU48" s="75">
        <f t="shared" si="61"/>
        <v>3740875709</v>
      </c>
      <c r="AV48" s="52">
        <f t="shared" si="61"/>
        <v>2192535966</v>
      </c>
      <c r="AW48" s="20" t="s">
        <v>102</v>
      </c>
      <c r="AX48" s="52">
        <f aca="true" t="shared" si="62" ref="AX48:BD48">AX7</f>
        <v>2364304137</v>
      </c>
      <c r="AY48" s="52">
        <f t="shared" si="62"/>
        <v>2685482727</v>
      </c>
      <c r="AZ48" s="52">
        <f t="shared" si="62"/>
        <v>634814375</v>
      </c>
      <c r="BA48" s="51">
        <f t="shared" si="62"/>
        <v>6195817239</v>
      </c>
      <c r="BB48" s="50">
        <f t="shared" si="62"/>
        <v>2210198723</v>
      </c>
      <c r="BC48" s="51">
        <f t="shared" si="62"/>
        <v>3359091931.24</v>
      </c>
      <c r="BD48" s="52">
        <f t="shared" si="62"/>
        <v>3280374474</v>
      </c>
      <c r="BE48" s="20" t="s">
        <v>102</v>
      </c>
      <c r="BF48" s="50">
        <f>BF7</f>
        <v>2269704403</v>
      </c>
      <c r="BG48" s="52">
        <f>BG7</f>
        <v>559402558</v>
      </c>
      <c r="BH48" s="52">
        <f>BH7</f>
        <v>719207470</v>
      </c>
      <c r="BI48" s="51">
        <f>BI7</f>
        <v>2678812081</v>
      </c>
      <c r="BJ48" s="50">
        <f>BJ7</f>
        <v>462356155979.58997</v>
      </c>
      <c r="BK48" s="52">
        <f t="shared" si="14"/>
        <v>100</v>
      </c>
      <c r="BM48" s="36"/>
    </row>
    <row r="49" spans="1:4" s="19" customFormat="1" ht="17.25" customHeight="1">
      <c r="A49" s="94" t="s">
        <v>294</v>
      </c>
      <c r="B49" s="95"/>
      <c r="C49" s="104"/>
      <c r="D49" s="105"/>
    </row>
    <row r="50" spans="1:65" s="31" customFormat="1" ht="12.75">
      <c r="A50" s="59"/>
      <c r="D50" s="59"/>
      <c r="E50" s="59"/>
      <c r="H50" s="59"/>
      <c r="I50" s="59"/>
      <c r="L50" s="59"/>
      <c r="M50" s="59"/>
      <c r="P50" s="59"/>
      <c r="Q50" s="59"/>
      <c r="T50" s="59"/>
      <c r="U50" s="59"/>
      <c r="X50" s="59"/>
      <c r="Y50" s="59"/>
      <c r="Z50" s="59"/>
      <c r="AB50" s="59"/>
      <c r="AC50" s="59"/>
      <c r="AD50" s="59"/>
      <c r="AE50" s="59"/>
      <c r="AF50" s="59"/>
      <c r="AG50" s="59"/>
      <c r="AH50" s="59"/>
      <c r="AI50" s="59"/>
      <c r="AJ50" s="59"/>
      <c r="AL50" s="59"/>
      <c r="AM50" s="59"/>
      <c r="AN50" s="59"/>
      <c r="AO50" s="59"/>
      <c r="AP50" s="59"/>
      <c r="AS50" s="59"/>
      <c r="AU50" s="59"/>
      <c r="AW50" s="59"/>
      <c r="AY50" s="59"/>
      <c r="AZ50" s="59"/>
      <c r="BB50" s="59"/>
      <c r="BE50" s="59"/>
      <c r="BF50" s="59"/>
      <c r="BG50" s="59"/>
      <c r="BH50" s="59"/>
      <c r="BI50" s="59"/>
      <c r="BJ50" s="30"/>
      <c r="BK50" s="30"/>
      <c r="BM50" s="37"/>
    </row>
    <row r="51" spans="24:65" ht="15.75">
      <c r="X51" s="60"/>
      <c r="AG51" s="60"/>
      <c r="AO51" s="60"/>
      <c r="AR51" s="60"/>
      <c r="AW51" s="60"/>
      <c r="BA51" s="60"/>
      <c r="BJ51" s="60"/>
      <c r="BM51" s="36"/>
    </row>
    <row r="52" spans="1:65" s="27" customFormat="1" ht="27.75">
      <c r="A52" s="57"/>
      <c r="B52" s="25"/>
      <c r="C52" s="25"/>
      <c r="D52" s="61" t="s">
        <v>166</v>
      </c>
      <c r="E52" s="62" t="s">
        <v>65</v>
      </c>
      <c r="F52" s="8"/>
      <c r="G52" s="26"/>
      <c r="H52" s="57"/>
      <c r="I52" s="57"/>
      <c r="J52" s="25"/>
      <c r="K52" s="25"/>
      <c r="L52" s="61" t="s">
        <v>166</v>
      </c>
      <c r="M52" s="62" t="s">
        <v>65</v>
      </c>
      <c r="N52" s="26"/>
      <c r="O52" s="3"/>
      <c r="P52" s="62"/>
      <c r="Q52" s="57"/>
      <c r="R52" s="26"/>
      <c r="S52" s="25"/>
      <c r="T52" s="61" t="s">
        <v>166</v>
      </c>
      <c r="U52" s="62" t="s">
        <v>65</v>
      </c>
      <c r="V52" s="25"/>
      <c r="W52" s="25"/>
      <c r="X52" s="57"/>
      <c r="Y52" s="57"/>
      <c r="Z52" s="61"/>
      <c r="AA52" s="8"/>
      <c r="AB52" s="61" t="s">
        <v>166</v>
      </c>
      <c r="AC52" s="62" t="s">
        <v>65</v>
      </c>
      <c r="AD52" s="62"/>
      <c r="AE52" s="57"/>
      <c r="AF52" s="57"/>
      <c r="AG52" s="57"/>
      <c r="AH52" s="57"/>
      <c r="AI52" s="57"/>
      <c r="AJ52" s="61" t="s">
        <v>166</v>
      </c>
      <c r="AK52" s="62" t="s">
        <v>65</v>
      </c>
      <c r="AL52" s="67"/>
      <c r="AM52" s="62"/>
      <c r="AN52" s="57"/>
      <c r="AO52" s="57"/>
      <c r="AP52" s="57"/>
      <c r="AQ52" s="25"/>
      <c r="AR52" s="61" t="s">
        <v>166</v>
      </c>
      <c r="AS52" s="62" t="s">
        <v>65</v>
      </c>
      <c r="AT52" s="8"/>
      <c r="AU52" s="61"/>
      <c r="AV52" s="25"/>
      <c r="AW52" s="57"/>
      <c r="AX52" s="25"/>
      <c r="AY52" s="67"/>
      <c r="AZ52" s="61" t="s">
        <v>166</v>
      </c>
      <c r="BA52" s="62" t="s">
        <v>65</v>
      </c>
      <c r="BB52" s="67"/>
      <c r="BC52" s="8"/>
      <c r="BD52" s="26"/>
      <c r="BE52" s="57"/>
      <c r="BF52" s="67"/>
      <c r="BG52" s="67"/>
      <c r="BH52" s="61" t="s">
        <v>166</v>
      </c>
      <c r="BI52" s="62" t="s">
        <v>65</v>
      </c>
      <c r="BJ52" s="62"/>
      <c r="BK52" s="25"/>
      <c r="BM52" s="37"/>
    </row>
    <row r="53" spans="1:65" s="27" customFormat="1" ht="27.75">
      <c r="A53" s="58"/>
      <c r="D53" s="68" t="s">
        <v>66</v>
      </c>
      <c r="E53" s="62" t="s">
        <v>17</v>
      </c>
      <c r="F53" s="10"/>
      <c r="H53" s="58"/>
      <c r="I53" s="58"/>
      <c r="L53" s="68" t="s">
        <v>66</v>
      </c>
      <c r="M53" s="62" t="s">
        <v>17</v>
      </c>
      <c r="O53" s="9"/>
      <c r="P53" s="64"/>
      <c r="Q53" s="58"/>
      <c r="T53" s="68" t="s">
        <v>66</v>
      </c>
      <c r="U53" s="62" t="s">
        <v>17</v>
      </c>
      <c r="X53" s="58"/>
      <c r="Y53" s="58"/>
      <c r="Z53" s="58"/>
      <c r="AA53" s="10"/>
      <c r="AB53" s="68" t="s">
        <v>66</v>
      </c>
      <c r="AC53" s="62" t="s">
        <v>17</v>
      </c>
      <c r="AD53" s="64"/>
      <c r="AE53" s="58"/>
      <c r="AF53" s="58"/>
      <c r="AG53" s="58"/>
      <c r="AH53" s="58"/>
      <c r="AI53" s="58"/>
      <c r="AJ53" s="68" t="s">
        <v>66</v>
      </c>
      <c r="AK53" s="62" t="s">
        <v>17</v>
      </c>
      <c r="AL53" s="63"/>
      <c r="AM53" s="64"/>
      <c r="AN53" s="58"/>
      <c r="AO53" s="58"/>
      <c r="AP53" s="58"/>
      <c r="AR53" s="68" t="s">
        <v>66</v>
      </c>
      <c r="AS53" s="62" t="s">
        <v>17</v>
      </c>
      <c r="AT53" s="10"/>
      <c r="AU53" s="58"/>
      <c r="AW53" s="58"/>
      <c r="AY53" s="63"/>
      <c r="AZ53" s="68" t="s">
        <v>66</v>
      </c>
      <c r="BA53" s="62" t="s">
        <v>17</v>
      </c>
      <c r="BB53" s="63"/>
      <c r="BC53" s="10"/>
      <c r="BE53" s="58"/>
      <c r="BF53" s="63"/>
      <c r="BG53" s="63"/>
      <c r="BH53" s="68" t="s">
        <v>66</v>
      </c>
      <c r="BI53" s="62" t="s">
        <v>17</v>
      </c>
      <c r="BJ53" s="62"/>
      <c r="BM53" s="37"/>
    </row>
    <row r="54" spans="1:65" s="27" customFormat="1" ht="16.5" customHeight="1">
      <c r="A54" s="58"/>
      <c r="D54" s="58"/>
      <c r="E54" s="58"/>
      <c r="H54" s="58"/>
      <c r="I54" s="58"/>
      <c r="L54" s="58"/>
      <c r="M54" s="58"/>
      <c r="P54" s="58"/>
      <c r="Q54" s="58"/>
      <c r="T54" s="58"/>
      <c r="U54" s="58"/>
      <c r="X54" s="58"/>
      <c r="Y54" s="58"/>
      <c r="Z54" s="58"/>
      <c r="AB54" s="58"/>
      <c r="AC54" s="58"/>
      <c r="AD54" s="83"/>
      <c r="AE54" s="58"/>
      <c r="AF54" s="58"/>
      <c r="AG54" s="58"/>
      <c r="AH54" s="83"/>
      <c r="AI54" s="58"/>
      <c r="AJ54" s="58"/>
      <c r="AK54" s="58"/>
      <c r="AL54" s="58"/>
      <c r="AM54" s="58"/>
      <c r="AN54" s="58"/>
      <c r="AO54" s="58"/>
      <c r="AP54" s="58"/>
      <c r="AR54" s="58"/>
      <c r="AS54" s="58"/>
      <c r="AU54" s="58"/>
      <c r="AW54" s="58"/>
      <c r="AY54" s="58"/>
      <c r="AZ54" s="58"/>
      <c r="BA54" s="58"/>
      <c r="BB54" s="58"/>
      <c r="BE54" s="58"/>
      <c r="BF54" s="58"/>
      <c r="BG54" s="58"/>
      <c r="BH54" s="58"/>
      <c r="BI54" s="58"/>
      <c r="BJ54" s="58"/>
      <c r="BM54" s="37"/>
    </row>
    <row r="55" spans="1:65" s="27" customFormat="1" ht="21.75" customHeight="1" thickBot="1">
      <c r="A55" s="58"/>
      <c r="C55" s="28"/>
      <c r="D55" s="65" t="s">
        <v>240</v>
      </c>
      <c r="E55" s="66" t="s">
        <v>239</v>
      </c>
      <c r="F55" s="7"/>
      <c r="H55" s="66" t="s">
        <v>67</v>
      </c>
      <c r="I55" s="58"/>
      <c r="K55" s="7"/>
      <c r="L55" s="65" t="s">
        <v>240</v>
      </c>
      <c r="M55" s="66" t="s">
        <v>239</v>
      </c>
      <c r="O55" s="2"/>
      <c r="P55" s="66" t="s">
        <v>67</v>
      </c>
      <c r="Q55" s="58"/>
      <c r="T55" s="65" t="s">
        <v>240</v>
      </c>
      <c r="U55" s="66" t="s">
        <v>239</v>
      </c>
      <c r="X55" s="66" t="s">
        <v>67</v>
      </c>
      <c r="Y55" s="58"/>
      <c r="Z55" s="66"/>
      <c r="AA55" s="7"/>
      <c r="AB55" s="65" t="s">
        <v>240</v>
      </c>
      <c r="AC55" s="66" t="s">
        <v>239</v>
      </c>
      <c r="AD55" s="66"/>
      <c r="AE55" s="58"/>
      <c r="AF55" s="66" t="s">
        <v>67</v>
      </c>
      <c r="AG55" s="58"/>
      <c r="AH55" s="66"/>
      <c r="AI55" s="58"/>
      <c r="AJ55" s="65" t="s">
        <v>240</v>
      </c>
      <c r="AK55" s="66" t="s">
        <v>239</v>
      </c>
      <c r="AL55" s="65"/>
      <c r="AM55" s="66"/>
      <c r="AN55" s="66" t="s">
        <v>67</v>
      </c>
      <c r="AO55" s="58"/>
      <c r="AP55" s="66"/>
      <c r="AQ55" s="7"/>
      <c r="AR55" s="65" t="s">
        <v>240</v>
      </c>
      <c r="AS55" s="66" t="s">
        <v>239</v>
      </c>
      <c r="AT55" s="7"/>
      <c r="AU55" s="66"/>
      <c r="AV55" s="66" t="s">
        <v>67</v>
      </c>
      <c r="AW55" s="58"/>
      <c r="AY55" s="65"/>
      <c r="AZ55" s="65" t="s">
        <v>240</v>
      </c>
      <c r="BA55" s="66" t="s">
        <v>239</v>
      </c>
      <c r="BB55" s="66"/>
      <c r="BC55" s="7"/>
      <c r="BD55" s="66" t="s">
        <v>67</v>
      </c>
      <c r="BE55" s="58"/>
      <c r="BF55" s="65"/>
      <c r="BG55" s="65"/>
      <c r="BH55" s="65" t="s">
        <v>240</v>
      </c>
      <c r="BI55" s="66" t="s">
        <v>239</v>
      </c>
      <c r="BJ55" s="66"/>
      <c r="BK55" s="55" t="s">
        <v>167</v>
      </c>
      <c r="BM55" s="37"/>
    </row>
    <row r="56" spans="1:65" s="78" customFormat="1" ht="16.5" customHeight="1">
      <c r="A56" s="106" t="s">
        <v>1</v>
      </c>
      <c r="B56" s="116" t="s">
        <v>125</v>
      </c>
      <c r="C56" s="116" t="s">
        <v>126</v>
      </c>
      <c r="D56" s="114" t="s">
        <v>127</v>
      </c>
      <c r="E56" s="106" t="s">
        <v>128</v>
      </c>
      <c r="F56" s="116" t="s">
        <v>129</v>
      </c>
      <c r="G56" s="116" t="s">
        <v>130</v>
      </c>
      <c r="H56" s="114" t="s">
        <v>131</v>
      </c>
      <c r="I56" s="106" t="s">
        <v>1</v>
      </c>
      <c r="J56" s="116" t="s">
        <v>132</v>
      </c>
      <c r="K56" s="116" t="s">
        <v>133</v>
      </c>
      <c r="L56" s="114" t="s">
        <v>134</v>
      </c>
      <c r="M56" s="106" t="s">
        <v>135</v>
      </c>
      <c r="N56" s="116" t="s">
        <v>136</v>
      </c>
      <c r="O56" s="116" t="s">
        <v>137</v>
      </c>
      <c r="P56" s="114" t="s">
        <v>138</v>
      </c>
      <c r="Q56" s="106" t="s">
        <v>1</v>
      </c>
      <c r="R56" s="116" t="s">
        <v>139</v>
      </c>
      <c r="S56" s="116" t="s">
        <v>140</v>
      </c>
      <c r="T56" s="114" t="s">
        <v>161</v>
      </c>
      <c r="U56" s="106" t="s">
        <v>162</v>
      </c>
      <c r="V56" s="116" t="s">
        <v>163</v>
      </c>
      <c r="W56" s="110" t="s">
        <v>245</v>
      </c>
      <c r="X56" s="112" t="s">
        <v>143</v>
      </c>
      <c r="Y56" s="106" t="s">
        <v>1</v>
      </c>
      <c r="Z56" s="134" t="s">
        <v>144</v>
      </c>
      <c r="AA56" s="110" t="s">
        <v>246</v>
      </c>
      <c r="AB56" s="114" t="s">
        <v>250</v>
      </c>
      <c r="AC56" s="106" t="s">
        <v>145</v>
      </c>
      <c r="AD56" s="123" t="s">
        <v>247</v>
      </c>
      <c r="AE56" s="123" t="s">
        <v>142</v>
      </c>
      <c r="AF56" s="112" t="s">
        <v>169</v>
      </c>
      <c r="AG56" s="106" t="s">
        <v>1</v>
      </c>
      <c r="AH56" s="112" t="s">
        <v>170</v>
      </c>
      <c r="AI56" s="116" t="s">
        <v>171</v>
      </c>
      <c r="AJ56" s="112" t="s">
        <v>241</v>
      </c>
      <c r="AK56" s="124" t="s">
        <v>168</v>
      </c>
      <c r="AL56" s="121" t="s">
        <v>141</v>
      </c>
      <c r="AM56" s="121" t="s">
        <v>248</v>
      </c>
      <c r="AN56" s="112" t="s">
        <v>172</v>
      </c>
      <c r="AO56" s="106" t="s">
        <v>1</v>
      </c>
      <c r="AP56" s="123" t="s">
        <v>173</v>
      </c>
      <c r="AQ56" s="114" t="s">
        <v>174</v>
      </c>
      <c r="AR56" s="114" t="s">
        <v>155</v>
      </c>
      <c r="AS56" s="118" t="s">
        <v>146</v>
      </c>
      <c r="AT56" s="108" t="s">
        <v>147</v>
      </c>
      <c r="AU56" s="110" t="s">
        <v>148</v>
      </c>
      <c r="AV56" s="114" t="s">
        <v>149</v>
      </c>
      <c r="AW56" s="106" t="s">
        <v>1</v>
      </c>
      <c r="AX56" s="130" t="s">
        <v>249</v>
      </c>
      <c r="AY56" s="114" t="s">
        <v>150</v>
      </c>
      <c r="AZ56" s="114" t="s">
        <v>164</v>
      </c>
      <c r="BA56" s="123" t="s">
        <v>151</v>
      </c>
      <c r="BB56" s="114" t="s">
        <v>152</v>
      </c>
      <c r="BC56" s="110" t="s">
        <v>165</v>
      </c>
      <c r="BD56" s="112" t="s">
        <v>153</v>
      </c>
      <c r="BE56" s="106" t="s">
        <v>1</v>
      </c>
      <c r="BF56" s="110" t="s">
        <v>154</v>
      </c>
      <c r="BG56" s="128" t="s">
        <v>156</v>
      </c>
      <c r="BH56" s="128" t="s">
        <v>157</v>
      </c>
      <c r="BI56" s="126" t="s">
        <v>158</v>
      </c>
      <c r="BJ56" s="114" t="s">
        <v>242</v>
      </c>
      <c r="BK56" s="115"/>
      <c r="BM56" s="79"/>
    </row>
    <row r="57" spans="1:65" s="78" customFormat="1" ht="16.5">
      <c r="A57" s="107"/>
      <c r="B57" s="120"/>
      <c r="C57" s="117"/>
      <c r="D57" s="88"/>
      <c r="E57" s="107"/>
      <c r="F57" s="117"/>
      <c r="G57" s="117"/>
      <c r="H57" s="88"/>
      <c r="I57" s="107"/>
      <c r="J57" s="117"/>
      <c r="K57" s="117"/>
      <c r="L57" s="88"/>
      <c r="M57" s="107"/>
      <c r="N57" s="117"/>
      <c r="O57" s="117"/>
      <c r="P57" s="88"/>
      <c r="Q57" s="107"/>
      <c r="R57" s="117"/>
      <c r="S57" s="117"/>
      <c r="T57" s="88"/>
      <c r="U57" s="107"/>
      <c r="V57" s="117"/>
      <c r="W57" s="117"/>
      <c r="X57" s="113"/>
      <c r="Y57" s="107"/>
      <c r="Z57" s="135"/>
      <c r="AA57" s="111"/>
      <c r="AB57" s="88"/>
      <c r="AC57" s="107"/>
      <c r="AD57" s="107"/>
      <c r="AE57" s="133"/>
      <c r="AF57" s="113"/>
      <c r="AG57" s="107"/>
      <c r="AH57" s="113"/>
      <c r="AI57" s="117"/>
      <c r="AJ57" s="113"/>
      <c r="AK57" s="125"/>
      <c r="AL57" s="122"/>
      <c r="AM57" s="122"/>
      <c r="AN57" s="113"/>
      <c r="AO57" s="107"/>
      <c r="AP57" s="133"/>
      <c r="AQ57" s="88"/>
      <c r="AR57" s="88"/>
      <c r="AS57" s="119"/>
      <c r="AT57" s="109"/>
      <c r="AU57" s="111"/>
      <c r="AV57" s="88"/>
      <c r="AW57" s="107"/>
      <c r="AX57" s="131"/>
      <c r="AY57" s="132"/>
      <c r="AZ57" s="88"/>
      <c r="BA57" s="133"/>
      <c r="BB57" s="88"/>
      <c r="BC57" s="111"/>
      <c r="BD57" s="113"/>
      <c r="BE57" s="107"/>
      <c r="BF57" s="111"/>
      <c r="BG57" s="129"/>
      <c r="BH57" s="129"/>
      <c r="BI57" s="127"/>
      <c r="BJ57" s="80" t="s">
        <v>243</v>
      </c>
      <c r="BK57" s="81" t="s">
        <v>122</v>
      </c>
      <c r="BM57" s="82"/>
    </row>
    <row r="58" spans="1:65" s="30" customFormat="1" ht="15" customHeight="1">
      <c r="A58" s="24" t="s">
        <v>103</v>
      </c>
      <c r="B58" s="45">
        <f>SUM(B59,B64,B67)</f>
        <v>84553190548.01</v>
      </c>
      <c r="C58" s="45">
        <f aca="true" t="shared" si="63" ref="C58:J58">SUM(C59,C64,C67)</f>
        <v>9123913580</v>
      </c>
      <c r="D58" s="46">
        <f t="shared" si="63"/>
        <v>5725259710</v>
      </c>
      <c r="E58" s="42">
        <f t="shared" si="63"/>
        <v>9021859140</v>
      </c>
      <c r="F58" s="45">
        <f t="shared" si="63"/>
        <v>14382510763.08</v>
      </c>
      <c r="G58" s="45">
        <f t="shared" si="63"/>
        <v>9018815001.34</v>
      </c>
      <c r="H58" s="46">
        <f t="shared" si="63"/>
        <v>4991821227.89</v>
      </c>
      <c r="I58" s="24" t="s">
        <v>103</v>
      </c>
      <c r="J58" s="45">
        <f t="shared" si="63"/>
        <v>5453145478</v>
      </c>
      <c r="K58" s="45">
        <f aca="true" t="shared" si="64" ref="K58:P58">SUM(K59,K64,K67)</f>
        <v>9765333731</v>
      </c>
      <c r="L58" s="46">
        <f t="shared" si="64"/>
        <v>3460791591.72</v>
      </c>
      <c r="M58" s="42">
        <f t="shared" si="64"/>
        <v>5914800456</v>
      </c>
      <c r="N58" s="45">
        <f t="shared" si="64"/>
        <v>4586390248.18</v>
      </c>
      <c r="O58" s="45">
        <f t="shared" si="64"/>
        <v>2634710965</v>
      </c>
      <c r="P58" s="46">
        <f t="shared" si="64"/>
        <v>5572723739</v>
      </c>
      <c r="Q58" s="24" t="s">
        <v>103</v>
      </c>
      <c r="R58" s="45">
        <f aca="true" t="shared" si="65" ref="R58:X58">SUM(R59,R64,R67)</f>
        <v>3921812407</v>
      </c>
      <c r="S58" s="45">
        <f t="shared" si="65"/>
        <v>879021574</v>
      </c>
      <c r="T58" s="46">
        <f t="shared" si="65"/>
        <v>635731752</v>
      </c>
      <c r="U58" s="42">
        <f t="shared" si="65"/>
        <v>2435771743</v>
      </c>
      <c r="V58" s="45">
        <f t="shared" si="65"/>
        <v>958438064.04</v>
      </c>
      <c r="W58" s="45">
        <f>SUM(W59,W64,W67)</f>
        <v>2285265920.38</v>
      </c>
      <c r="X58" s="46">
        <f t="shared" si="65"/>
        <v>15890848960.31</v>
      </c>
      <c r="Y58" s="24" t="s">
        <v>103</v>
      </c>
      <c r="Z58" s="73">
        <f aca="true" t="shared" si="66" ref="Z58:AF58">SUM(Z59,Z64,Z67)</f>
        <v>3604121224</v>
      </c>
      <c r="AA58" s="45">
        <f t="shared" si="66"/>
        <v>2108122317.55</v>
      </c>
      <c r="AB58" s="46">
        <f t="shared" si="66"/>
        <v>4499642551</v>
      </c>
      <c r="AC58" s="42">
        <f t="shared" si="66"/>
        <v>1484471925.55</v>
      </c>
      <c r="AD58" s="42">
        <f t="shared" si="66"/>
        <v>1217832244</v>
      </c>
      <c r="AE58" s="42">
        <f t="shared" si="66"/>
        <v>792650023</v>
      </c>
      <c r="AF58" s="46">
        <f t="shared" si="66"/>
        <v>4684809740</v>
      </c>
      <c r="AG58" s="24" t="s">
        <v>103</v>
      </c>
      <c r="AH58" s="45">
        <f aca="true" t="shared" si="67" ref="AH58:AN58">SUM(AH59,AH64,AH67)</f>
        <v>7580379736.61</v>
      </c>
      <c r="AI58" s="45">
        <f t="shared" si="67"/>
        <v>3702685081.68</v>
      </c>
      <c r="AJ58" s="46">
        <f t="shared" si="67"/>
        <v>1774330696</v>
      </c>
      <c r="AK58" s="73">
        <f t="shared" si="67"/>
        <v>4068143306</v>
      </c>
      <c r="AL58" s="45">
        <f t="shared" si="67"/>
        <v>1226937092</v>
      </c>
      <c r="AM58" s="46">
        <f t="shared" si="67"/>
        <v>2427572564</v>
      </c>
      <c r="AN58" s="46">
        <f t="shared" si="67"/>
        <v>3994095471.35</v>
      </c>
      <c r="AO58" s="24" t="s">
        <v>103</v>
      </c>
      <c r="AP58" s="45">
        <f aca="true" t="shared" si="68" ref="AP58:AV58">SUM(AP59,AP64,AP67)</f>
        <v>5028148110</v>
      </c>
      <c r="AQ58" s="46">
        <f t="shared" si="68"/>
        <v>1689846435</v>
      </c>
      <c r="AR58" s="46">
        <f t="shared" si="68"/>
        <v>678345933</v>
      </c>
      <c r="AS58" s="84">
        <f t="shared" si="68"/>
        <v>473180983.56</v>
      </c>
      <c r="AT58" s="43">
        <f t="shared" si="68"/>
        <v>1756203140</v>
      </c>
      <c r="AU58" s="73">
        <f t="shared" si="68"/>
        <v>471022153</v>
      </c>
      <c r="AV58" s="44">
        <f t="shared" si="68"/>
        <v>753208127</v>
      </c>
      <c r="AW58" s="24" t="s">
        <v>103</v>
      </c>
      <c r="AX58" s="46">
        <f aca="true" t="shared" si="69" ref="AX58:BD58">SUM(AX59,AX64,AX67)</f>
        <v>1654680029</v>
      </c>
      <c r="AY58" s="46">
        <f t="shared" si="69"/>
        <v>1320631785</v>
      </c>
      <c r="AZ58" s="44">
        <f t="shared" si="69"/>
        <v>24342034</v>
      </c>
      <c r="BA58" s="42">
        <f t="shared" si="69"/>
        <v>4897642266</v>
      </c>
      <c r="BB58" s="43">
        <f t="shared" si="69"/>
        <v>1237738674</v>
      </c>
      <c r="BC58" s="42">
        <f t="shared" si="69"/>
        <v>1827215085</v>
      </c>
      <c r="BD58" s="46">
        <f t="shared" si="69"/>
        <v>2546866139</v>
      </c>
      <c r="BE58" s="24" t="s">
        <v>103</v>
      </c>
      <c r="BF58" s="45">
        <f>SUM(BF59,BF64,BF67)</f>
        <v>1298955300</v>
      </c>
      <c r="BG58" s="46">
        <f>SUM(BG59,BG64,BG67)</f>
        <v>321146483</v>
      </c>
      <c r="BH58" s="46">
        <f>SUM(BH59,BH64,BH67)</f>
        <v>474990490</v>
      </c>
      <c r="BI58" s="42">
        <f>SUM(BI59,BI64,BI67)</f>
        <v>2386028291</v>
      </c>
      <c r="BJ58" s="45">
        <f>SUM(BJ59,BJ64,BJ67)</f>
        <v>273218142030.24997</v>
      </c>
      <c r="BK58" s="44">
        <f aca="true" t="shared" si="70" ref="BK58:BK89">IF(BJ$99&gt;0,(BJ58/BJ$99)*100,0)</f>
        <v>59.092571494238044</v>
      </c>
      <c r="BM58" s="36"/>
    </row>
    <row r="59" spans="1:65" s="30" customFormat="1" ht="15" customHeight="1">
      <c r="A59" s="15" t="s">
        <v>104</v>
      </c>
      <c r="B59" s="45">
        <f>SUM(B60:B62)</f>
        <v>378382623</v>
      </c>
      <c r="C59" s="45">
        <f aca="true" t="shared" si="71" ref="C59:J59">SUM(C60:C62)</f>
        <v>400411480</v>
      </c>
      <c r="D59" s="46">
        <f t="shared" si="71"/>
        <v>33055987</v>
      </c>
      <c r="E59" s="42">
        <f t="shared" si="71"/>
        <v>137585188</v>
      </c>
      <c r="F59" s="45">
        <f t="shared" si="71"/>
        <v>408317954</v>
      </c>
      <c r="G59" s="45">
        <f t="shared" si="71"/>
        <v>245568331</v>
      </c>
      <c r="H59" s="46">
        <f t="shared" si="71"/>
        <v>11937968</v>
      </c>
      <c r="I59" s="15" t="s">
        <v>104</v>
      </c>
      <c r="J59" s="45">
        <f t="shared" si="71"/>
        <v>122040615</v>
      </c>
      <c r="K59" s="45">
        <f aca="true" t="shared" si="72" ref="K59:P59">SUM(K60:K62)</f>
        <v>240851215</v>
      </c>
      <c r="L59" s="46">
        <f t="shared" si="72"/>
        <v>50380299</v>
      </c>
      <c r="M59" s="42">
        <f t="shared" si="72"/>
        <v>78611280</v>
      </c>
      <c r="N59" s="45">
        <f t="shared" si="72"/>
        <v>130955367</v>
      </c>
      <c r="O59" s="45">
        <f t="shared" si="72"/>
        <v>163170742</v>
      </c>
      <c r="P59" s="46">
        <f t="shared" si="72"/>
        <v>77690449</v>
      </c>
      <c r="Q59" s="15" t="s">
        <v>104</v>
      </c>
      <c r="R59" s="45">
        <f aca="true" t="shared" si="73" ref="R59:X59">SUM(R60:R62)</f>
        <v>125029331</v>
      </c>
      <c r="S59" s="45">
        <f t="shared" si="73"/>
        <v>50352371</v>
      </c>
      <c r="T59" s="46">
        <f t="shared" si="73"/>
        <v>23175666</v>
      </c>
      <c r="U59" s="42">
        <f t="shared" si="73"/>
        <v>47145448</v>
      </c>
      <c r="V59" s="45">
        <f t="shared" si="73"/>
        <v>106282425</v>
      </c>
      <c r="W59" s="45">
        <f>SUM(W60:W62)</f>
        <v>20803934</v>
      </c>
      <c r="X59" s="46">
        <f t="shared" si="73"/>
        <v>68034735</v>
      </c>
      <c r="Y59" s="15" t="s">
        <v>104</v>
      </c>
      <c r="Z59" s="73">
        <f aca="true" t="shared" si="74" ref="Z59:AF59">SUM(Z60:Z62)</f>
        <v>14309913</v>
      </c>
      <c r="AA59" s="45">
        <f t="shared" si="74"/>
        <v>49194163</v>
      </c>
      <c r="AB59" s="46">
        <f t="shared" si="74"/>
        <v>43407562</v>
      </c>
      <c r="AC59" s="42">
        <f t="shared" si="74"/>
        <v>96884630</v>
      </c>
      <c r="AD59" s="42">
        <f t="shared" si="74"/>
        <v>3329065</v>
      </c>
      <c r="AE59" s="42">
        <f t="shared" si="74"/>
        <v>80780484</v>
      </c>
      <c r="AF59" s="46">
        <f t="shared" si="74"/>
        <v>44138099</v>
      </c>
      <c r="AG59" s="15" t="s">
        <v>104</v>
      </c>
      <c r="AH59" s="45">
        <f aca="true" t="shared" si="75" ref="AH59:AN59">SUM(AH60:AH62)</f>
        <v>31518652</v>
      </c>
      <c r="AI59" s="45">
        <f t="shared" si="75"/>
        <v>24242077</v>
      </c>
      <c r="AJ59" s="46">
        <f t="shared" si="75"/>
        <v>24205407</v>
      </c>
      <c r="AK59" s="73">
        <f t="shared" si="75"/>
        <v>51347713</v>
      </c>
      <c r="AL59" s="45">
        <f t="shared" si="75"/>
        <v>18688333</v>
      </c>
      <c r="AM59" s="46">
        <f t="shared" si="75"/>
        <v>17110977</v>
      </c>
      <c r="AN59" s="46">
        <f t="shared" si="75"/>
        <v>173226152</v>
      </c>
      <c r="AO59" s="15" t="s">
        <v>104</v>
      </c>
      <c r="AP59" s="45">
        <f aca="true" t="shared" si="76" ref="AP59:AV59">SUM(AP60:AP62)</f>
        <v>5740467</v>
      </c>
      <c r="AQ59" s="46">
        <f t="shared" si="76"/>
        <v>7891358</v>
      </c>
      <c r="AR59" s="46">
        <f t="shared" si="76"/>
        <v>10627203</v>
      </c>
      <c r="AS59" s="42">
        <f t="shared" si="76"/>
        <v>27683627</v>
      </c>
      <c r="AT59" s="45">
        <f t="shared" si="76"/>
        <v>13317264</v>
      </c>
      <c r="AU59" s="73">
        <f t="shared" si="76"/>
        <v>48742767</v>
      </c>
      <c r="AV59" s="46">
        <f t="shared" si="76"/>
        <v>85051406</v>
      </c>
      <c r="AW59" s="15" t="s">
        <v>104</v>
      </c>
      <c r="AX59" s="46">
        <f aca="true" t="shared" si="77" ref="AX59:BD59">SUM(AX60:AX62)</f>
        <v>3103251</v>
      </c>
      <c r="AY59" s="46">
        <f t="shared" si="77"/>
        <v>11698940</v>
      </c>
      <c r="AZ59" s="46">
        <f t="shared" si="77"/>
        <v>2471869</v>
      </c>
      <c r="BA59" s="42">
        <f t="shared" si="77"/>
        <v>28334988</v>
      </c>
      <c r="BB59" s="45">
        <f t="shared" si="77"/>
        <v>4306718</v>
      </c>
      <c r="BC59" s="42">
        <f t="shared" si="77"/>
        <v>61644527</v>
      </c>
      <c r="BD59" s="46">
        <f t="shared" si="77"/>
        <v>6052581</v>
      </c>
      <c r="BE59" s="15" t="s">
        <v>104</v>
      </c>
      <c r="BF59" s="45">
        <f>SUM(BF60:BF62)</f>
        <v>12601578</v>
      </c>
      <c r="BG59" s="46">
        <f>SUM(BG60:BG62)</f>
        <v>1168235</v>
      </c>
      <c r="BH59" s="46">
        <f>SUM(BH60:BH62)</f>
        <v>1459612</v>
      </c>
      <c r="BI59" s="42">
        <f>SUM(BI60:BI62)</f>
        <v>15703659</v>
      </c>
      <c r="BJ59" s="45">
        <f>SUM(BJ60:BJ62)</f>
        <v>3939766685</v>
      </c>
      <c r="BK59" s="46">
        <f t="shared" si="70"/>
        <v>0.8521064625284054</v>
      </c>
      <c r="BM59" s="37"/>
    </row>
    <row r="60" spans="1:65" s="31" customFormat="1" ht="15" customHeight="1">
      <c r="A60" s="22" t="s">
        <v>105</v>
      </c>
      <c r="B60" s="48">
        <v>0</v>
      </c>
      <c r="C60" s="48">
        <v>25485949</v>
      </c>
      <c r="D60" s="49">
        <v>0</v>
      </c>
      <c r="E60" s="47">
        <v>0</v>
      </c>
      <c r="F60" s="48">
        <v>0</v>
      </c>
      <c r="G60" s="48">
        <v>0</v>
      </c>
      <c r="H60" s="49">
        <v>0</v>
      </c>
      <c r="I60" s="22" t="s">
        <v>105</v>
      </c>
      <c r="J60" s="48">
        <v>0</v>
      </c>
      <c r="K60" s="48">
        <v>0</v>
      </c>
      <c r="L60" s="49">
        <v>0</v>
      </c>
      <c r="M60" s="47">
        <v>0</v>
      </c>
      <c r="N60" s="48">
        <v>0</v>
      </c>
      <c r="O60" s="48">
        <v>0</v>
      </c>
      <c r="P60" s="49">
        <v>0</v>
      </c>
      <c r="Q60" s="22" t="s">
        <v>105</v>
      </c>
      <c r="R60" s="48">
        <v>22000000</v>
      </c>
      <c r="S60" s="48">
        <v>0</v>
      </c>
      <c r="T60" s="49">
        <v>0</v>
      </c>
      <c r="U60" s="47">
        <v>0</v>
      </c>
      <c r="V60" s="48">
        <v>0</v>
      </c>
      <c r="W60" s="48">
        <v>0</v>
      </c>
      <c r="X60" s="49">
        <v>0</v>
      </c>
      <c r="Y60" s="22" t="s">
        <v>105</v>
      </c>
      <c r="Z60" s="74">
        <v>0</v>
      </c>
      <c r="AA60" s="48">
        <v>0</v>
      </c>
      <c r="AB60" s="49">
        <v>0</v>
      </c>
      <c r="AC60" s="47">
        <v>0</v>
      </c>
      <c r="AD60" s="47">
        <v>0</v>
      </c>
      <c r="AE60" s="47">
        <v>0</v>
      </c>
      <c r="AF60" s="49">
        <v>0</v>
      </c>
      <c r="AG60" s="22" t="s">
        <v>105</v>
      </c>
      <c r="AH60" s="48">
        <v>0</v>
      </c>
      <c r="AI60" s="48">
        <v>0</v>
      </c>
      <c r="AJ60" s="49">
        <v>0</v>
      </c>
      <c r="AK60" s="74">
        <v>0</v>
      </c>
      <c r="AL60" s="48">
        <v>0</v>
      </c>
      <c r="AM60" s="49">
        <v>0</v>
      </c>
      <c r="AN60" s="49">
        <v>0</v>
      </c>
      <c r="AO60" s="22" t="s">
        <v>105</v>
      </c>
      <c r="AP60" s="48">
        <v>0</v>
      </c>
      <c r="AQ60" s="49">
        <v>0</v>
      </c>
      <c r="AR60" s="49">
        <v>0</v>
      </c>
      <c r="AS60" s="47">
        <v>0</v>
      </c>
      <c r="AT60" s="48">
        <v>0</v>
      </c>
      <c r="AU60" s="74">
        <v>0</v>
      </c>
      <c r="AV60" s="49">
        <v>0</v>
      </c>
      <c r="AW60" s="22" t="s">
        <v>105</v>
      </c>
      <c r="AX60" s="49">
        <v>0</v>
      </c>
      <c r="AY60" s="49">
        <v>0</v>
      </c>
      <c r="AZ60" s="49">
        <v>0</v>
      </c>
      <c r="BA60" s="47">
        <v>0</v>
      </c>
      <c r="BB60" s="48">
        <v>0</v>
      </c>
      <c r="BC60" s="47">
        <v>0</v>
      </c>
      <c r="BD60" s="49">
        <v>0</v>
      </c>
      <c r="BE60" s="22" t="s">
        <v>105</v>
      </c>
      <c r="BF60" s="48">
        <v>0</v>
      </c>
      <c r="BG60" s="49">
        <v>0</v>
      </c>
      <c r="BH60" s="49">
        <v>0</v>
      </c>
      <c r="BI60" s="47">
        <v>0</v>
      </c>
      <c r="BJ60" s="54">
        <f>SUM(A60:BI60)</f>
        <v>47485949</v>
      </c>
      <c r="BK60" s="41">
        <f t="shared" si="70"/>
        <v>0.010270426463640769</v>
      </c>
      <c r="BM60" s="37"/>
    </row>
    <row r="61" spans="1:65" s="31" customFormat="1" ht="15" customHeight="1">
      <c r="A61" s="22" t="s">
        <v>106</v>
      </c>
      <c r="B61" s="48">
        <v>216067018</v>
      </c>
      <c r="C61" s="48">
        <v>121019862</v>
      </c>
      <c r="D61" s="49">
        <v>33055987</v>
      </c>
      <c r="E61" s="47">
        <v>108803832</v>
      </c>
      <c r="F61" s="48">
        <v>66360775</v>
      </c>
      <c r="G61" s="48">
        <v>72632727</v>
      </c>
      <c r="H61" s="49">
        <v>11937968</v>
      </c>
      <c r="I61" s="22" t="s">
        <v>106</v>
      </c>
      <c r="J61" s="48">
        <v>61700484</v>
      </c>
      <c r="K61" s="48">
        <v>21110310</v>
      </c>
      <c r="L61" s="49">
        <v>10780741</v>
      </c>
      <c r="M61" s="47">
        <v>42893715</v>
      </c>
      <c r="N61" s="48">
        <v>62193440</v>
      </c>
      <c r="O61" s="48">
        <v>57693816</v>
      </c>
      <c r="P61" s="49">
        <v>74754064</v>
      </c>
      <c r="Q61" s="22" t="s">
        <v>106</v>
      </c>
      <c r="R61" s="48">
        <v>54758921</v>
      </c>
      <c r="S61" s="48">
        <v>42850387</v>
      </c>
      <c r="T61" s="49">
        <v>2261849</v>
      </c>
      <c r="U61" s="47">
        <v>47145448</v>
      </c>
      <c r="V61" s="48">
        <v>104036627</v>
      </c>
      <c r="W61" s="48">
        <v>3803934</v>
      </c>
      <c r="X61" s="49">
        <v>60852918</v>
      </c>
      <c r="Y61" s="22" t="s">
        <v>106</v>
      </c>
      <c r="Z61" s="74">
        <v>7215797</v>
      </c>
      <c r="AA61" s="48">
        <v>20854935</v>
      </c>
      <c r="AB61" s="49">
        <v>16686804</v>
      </c>
      <c r="AC61" s="47">
        <v>50518189</v>
      </c>
      <c r="AD61" s="47">
        <v>450368</v>
      </c>
      <c r="AE61" s="47">
        <v>29867790</v>
      </c>
      <c r="AF61" s="49">
        <v>7286439</v>
      </c>
      <c r="AG61" s="22" t="s">
        <v>106</v>
      </c>
      <c r="AH61" s="48">
        <v>22068614</v>
      </c>
      <c r="AI61" s="48">
        <v>21714292</v>
      </c>
      <c r="AJ61" s="49">
        <v>19966262</v>
      </c>
      <c r="AK61" s="74">
        <v>51347713</v>
      </c>
      <c r="AL61" s="48">
        <v>18688333</v>
      </c>
      <c r="AM61" s="49">
        <v>4751224</v>
      </c>
      <c r="AN61" s="49">
        <v>27168154</v>
      </c>
      <c r="AO61" s="22" t="s">
        <v>106</v>
      </c>
      <c r="AP61" s="48">
        <v>5740467</v>
      </c>
      <c r="AQ61" s="49">
        <v>3747649</v>
      </c>
      <c r="AR61" s="49">
        <v>10627203</v>
      </c>
      <c r="AS61" s="47">
        <v>27683627</v>
      </c>
      <c r="AT61" s="48">
        <v>13317264</v>
      </c>
      <c r="AU61" s="74">
        <v>36740637</v>
      </c>
      <c r="AV61" s="49">
        <v>77021045</v>
      </c>
      <c r="AW61" s="22" t="s">
        <v>106</v>
      </c>
      <c r="AX61" s="49">
        <v>3103251</v>
      </c>
      <c r="AY61" s="49">
        <v>6912241</v>
      </c>
      <c r="AZ61" s="49">
        <v>2471869</v>
      </c>
      <c r="BA61" s="47">
        <v>18866557</v>
      </c>
      <c r="BB61" s="48">
        <v>4306718</v>
      </c>
      <c r="BC61" s="47">
        <v>61644527</v>
      </c>
      <c r="BD61" s="49">
        <v>6052581</v>
      </c>
      <c r="BE61" s="22" t="s">
        <v>106</v>
      </c>
      <c r="BF61" s="48">
        <v>6179572</v>
      </c>
      <c r="BG61" s="49">
        <v>1168235</v>
      </c>
      <c r="BH61" s="49">
        <v>1459612</v>
      </c>
      <c r="BI61" s="47">
        <v>3957904</v>
      </c>
      <c r="BJ61" s="54">
        <f>SUM(A61:BI61)</f>
        <v>1866300696</v>
      </c>
      <c r="BK61" s="41">
        <f t="shared" si="70"/>
        <v>0.4036500156564121</v>
      </c>
      <c r="BM61" s="36"/>
    </row>
    <row r="62" spans="1:65" s="31" customFormat="1" ht="15" customHeight="1">
      <c r="A62" s="22" t="s">
        <v>107</v>
      </c>
      <c r="B62" s="48">
        <v>162315605</v>
      </c>
      <c r="C62" s="48">
        <v>253905669</v>
      </c>
      <c r="D62" s="49">
        <v>0</v>
      </c>
      <c r="E62" s="47">
        <v>28781356</v>
      </c>
      <c r="F62" s="48">
        <v>341957179</v>
      </c>
      <c r="G62" s="48">
        <v>172935604</v>
      </c>
      <c r="H62" s="49">
        <v>0</v>
      </c>
      <c r="I62" s="22" t="s">
        <v>107</v>
      </c>
      <c r="J62" s="48">
        <v>60340131</v>
      </c>
      <c r="K62" s="48">
        <v>219740905</v>
      </c>
      <c r="L62" s="49">
        <v>39599558</v>
      </c>
      <c r="M62" s="47">
        <v>35717565</v>
      </c>
      <c r="N62" s="48">
        <v>68761927</v>
      </c>
      <c r="O62" s="48">
        <v>105476926</v>
      </c>
      <c r="P62" s="49">
        <v>2936385</v>
      </c>
      <c r="Q62" s="22" t="s">
        <v>107</v>
      </c>
      <c r="R62" s="48">
        <v>48270410</v>
      </c>
      <c r="S62" s="48">
        <v>7501984</v>
      </c>
      <c r="T62" s="49">
        <v>20913817</v>
      </c>
      <c r="U62" s="47">
        <v>0</v>
      </c>
      <c r="V62" s="48">
        <v>2245798</v>
      </c>
      <c r="W62" s="48">
        <v>17000000</v>
      </c>
      <c r="X62" s="49">
        <v>7181817</v>
      </c>
      <c r="Y62" s="22" t="s">
        <v>107</v>
      </c>
      <c r="Z62" s="74">
        <v>7094116</v>
      </c>
      <c r="AA62" s="48">
        <v>28339228</v>
      </c>
      <c r="AB62" s="49">
        <v>26720758</v>
      </c>
      <c r="AC62" s="47">
        <v>46366441</v>
      </c>
      <c r="AD62" s="47">
        <v>2878697</v>
      </c>
      <c r="AE62" s="47">
        <v>50912694</v>
      </c>
      <c r="AF62" s="49">
        <v>36851660</v>
      </c>
      <c r="AG62" s="22" t="s">
        <v>107</v>
      </c>
      <c r="AH62" s="48">
        <v>9450038</v>
      </c>
      <c r="AI62" s="48">
        <v>2527785</v>
      </c>
      <c r="AJ62" s="49">
        <v>4239145</v>
      </c>
      <c r="AK62" s="74">
        <v>0</v>
      </c>
      <c r="AL62" s="48">
        <v>0</v>
      </c>
      <c r="AM62" s="49">
        <v>12359753</v>
      </c>
      <c r="AN62" s="49">
        <v>146057998</v>
      </c>
      <c r="AO62" s="22" t="s">
        <v>107</v>
      </c>
      <c r="AP62" s="48">
        <v>0</v>
      </c>
      <c r="AQ62" s="49">
        <v>4143709</v>
      </c>
      <c r="AR62" s="49">
        <v>0</v>
      </c>
      <c r="AS62" s="47">
        <v>0</v>
      </c>
      <c r="AT62" s="48">
        <v>0</v>
      </c>
      <c r="AU62" s="74">
        <v>12002130</v>
      </c>
      <c r="AV62" s="49">
        <v>8030361</v>
      </c>
      <c r="AW62" s="22" t="s">
        <v>107</v>
      </c>
      <c r="AX62" s="49">
        <v>0</v>
      </c>
      <c r="AY62" s="49">
        <v>4786699</v>
      </c>
      <c r="AZ62" s="49">
        <v>0</v>
      </c>
      <c r="BA62" s="47">
        <v>9468431</v>
      </c>
      <c r="BB62" s="48">
        <v>0</v>
      </c>
      <c r="BC62" s="47">
        <v>0</v>
      </c>
      <c r="BD62" s="49">
        <v>0</v>
      </c>
      <c r="BE62" s="22" t="s">
        <v>107</v>
      </c>
      <c r="BF62" s="48">
        <v>6422006</v>
      </c>
      <c r="BG62" s="49">
        <v>0</v>
      </c>
      <c r="BH62" s="49">
        <v>0</v>
      </c>
      <c r="BI62" s="47">
        <v>11745755</v>
      </c>
      <c r="BJ62" s="54">
        <f>SUM(A62:BI62)</f>
        <v>2025980040</v>
      </c>
      <c r="BK62" s="41">
        <f t="shared" si="70"/>
        <v>0.4381860204083525</v>
      </c>
      <c r="BM62" s="37"/>
    </row>
    <row r="63" spans="1:65" s="31" customFormat="1" ht="15" customHeight="1">
      <c r="A63" s="23"/>
      <c r="B63" s="48"/>
      <c r="C63" s="48"/>
      <c r="D63" s="49"/>
      <c r="E63" s="47"/>
      <c r="F63" s="48"/>
      <c r="G63" s="48"/>
      <c r="H63" s="49"/>
      <c r="I63" s="23"/>
      <c r="J63" s="48"/>
      <c r="K63" s="48"/>
      <c r="L63" s="49"/>
      <c r="M63" s="47"/>
      <c r="N63" s="48"/>
      <c r="O63" s="48"/>
      <c r="P63" s="49"/>
      <c r="Q63" s="23"/>
      <c r="R63" s="48"/>
      <c r="S63" s="48"/>
      <c r="T63" s="49"/>
      <c r="U63" s="47"/>
      <c r="V63" s="48"/>
      <c r="W63" s="48"/>
      <c r="X63" s="49"/>
      <c r="Y63" s="23"/>
      <c r="Z63" s="74"/>
      <c r="AA63" s="48"/>
      <c r="AB63" s="49"/>
      <c r="AC63" s="47"/>
      <c r="AD63" s="47"/>
      <c r="AE63" s="47"/>
      <c r="AF63" s="49"/>
      <c r="AG63" s="23"/>
      <c r="AH63" s="48"/>
      <c r="AI63" s="48"/>
      <c r="AJ63" s="49"/>
      <c r="AK63" s="74"/>
      <c r="AL63" s="48"/>
      <c r="AM63" s="49"/>
      <c r="AN63" s="49"/>
      <c r="AO63" s="23"/>
      <c r="AP63" s="48"/>
      <c r="AQ63" s="49"/>
      <c r="AR63" s="49"/>
      <c r="AS63" s="47"/>
      <c r="AT63" s="48"/>
      <c r="AU63" s="74"/>
      <c r="AV63" s="49"/>
      <c r="AW63" s="23"/>
      <c r="AX63" s="49"/>
      <c r="AY63" s="49"/>
      <c r="AZ63" s="49"/>
      <c r="BA63" s="47"/>
      <c r="BB63" s="48"/>
      <c r="BC63" s="47"/>
      <c r="BD63" s="49"/>
      <c r="BE63" s="23"/>
      <c r="BF63" s="48"/>
      <c r="BG63" s="49"/>
      <c r="BH63" s="49"/>
      <c r="BI63" s="47"/>
      <c r="BJ63" s="54"/>
      <c r="BK63" s="46">
        <f t="shared" si="70"/>
        <v>0</v>
      </c>
      <c r="BM63" s="37"/>
    </row>
    <row r="64" spans="1:65" s="30" customFormat="1" ht="15" customHeight="1">
      <c r="A64" s="15" t="s">
        <v>108</v>
      </c>
      <c r="B64" s="45">
        <f>SUM(B65)</f>
        <v>0</v>
      </c>
      <c r="C64" s="45">
        <f aca="true" t="shared" si="78" ref="C64:J64">SUM(C65)</f>
        <v>0</v>
      </c>
      <c r="D64" s="46">
        <f t="shared" si="78"/>
        <v>0</v>
      </c>
      <c r="E64" s="42">
        <f t="shared" si="78"/>
        <v>0</v>
      </c>
      <c r="F64" s="45">
        <f t="shared" si="78"/>
        <v>0</v>
      </c>
      <c r="G64" s="45">
        <f t="shared" si="78"/>
        <v>0</v>
      </c>
      <c r="H64" s="46">
        <f t="shared" si="78"/>
        <v>0</v>
      </c>
      <c r="I64" s="15" t="s">
        <v>108</v>
      </c>
      <c r="J64" s="45">
        <f t="shared" si="78"/>
        <v>0</v>
      </c>
      <c r="K64" s="45">
        <f aca="true" t="shared" si="79" ref="K64:P64">SUM(K65)</f>
        <v>52220000</v>
      </c>
      <c r="L64" s="46">
        <f t="shared" si="79"/>
        <v>0</v>
      </c>
      <c r="M64" s="42">
        <f t="shared" si="79"/>
        <v>0</v>
      </c>
      <c r="N64" s="45">
        <f t="shared" si="79"/>
        <v>0</v>
      </c>
      <c r="O64" s="45">
        <f t="shared" si="79"/>
        <v>0</v>
      </c>
      <c r="P64" s="46">
        <f t="shared" si="79"/>
        <v>0</v>
      </c>
      <c r="Q64" s="15" t="s">
        <v>108</v>
      </c>
      <c r="R64" s="45">
        <f aca="true" t="shared" si="80" ref="R64:X64">SUM(R65)</f>
        <v>0</v>
      </c>
      <c r="S64" s="45">
        <f t="shared" si="80"/>
        <v>0</v>
      </c>
      <c r="T64" s="46">
        <f t="shared" si="80"/>
        <v>0</v>
      </c>
      <c r="U64" s="42">
        <f t="shared" si="80"/>
        <v>0</v>
      </c>
      <c r="V64" s="45">
        <f t="shared" si="80"/>
        <v>0</v>
      </c>
      <c r="W64" s="45">
        <f t="shared" si="80"/>
        <v>0</v>
      </c>
      <c r="X64" s="46">
        <f t="shared" si="80"/>
        <v>0</v>
      </c>
      <c r="Y64" s="15" t="s">
        <v>108</v>
      </c>
      <c r="Z64" s="73">
        <f>SUM(Z65)</f>
        <v>0</v>
      </c>
      <c r="AA64" s="45">
        <f>SUM(AA65)</f>
        <v>0</v>
      </c>
      <c r="AB64" s="46">
        <f aca="true" t="shared" si="81" ref="AB64:AJ64">SUM(AB65)</f>
        <v>0</v>
      </c>
      <c r="AC64" s="42">
        <f t="shared" si="81"/>
        <v>0</v>
      </c>
      <c r="AD64" s="42">
        <f t="shared" si="81"/>
        <v>0</v>
      </c>
      <c r="AE64" s="42">
        <f t="shared" si="81"/>
        <v>0</v>
      </c>
      <c r="AF64" s="46">
        <f t="shared" si="81"/>
        <v>0</v>
      </c>
      <c r="AG64" s="15" t="s">
        <v>108</v>
      </c>
      <c r="AH64" s="45">
        <f t="shared" si="81"/>
        <v>0</v>
      </c>
      <c r="AI64" s="45">
        <f t="shared" si="81"/>
        <v>0</v>
      </c>
      <c r="AJ64" s="46">
        <f t="shared" si="81"/>
        <v>0</v>
      </c>
      <c r="AK64" s="73">
        <f aca="true" t="shared" si="82" ref="AK64:AR64">SUM(AK65)</f>
        <v>0</v>
      </c>
      <c r="AL64" s="45">
        <f t="shared" si="82"/>
        <v>0</v>
      </c>
      <c r="AM64" s="46">
        <f t="shared" si="82"/>
        <v>0</v>
      </c>
      <c r="AN64" s="46">
        <f t="shared" si="82"/>
        <v>0</v>
      </c>
      <c r="AO64" s="15" t="s">
        <v>108</v>
      </c>
      <c r="AP64" s="45">
        <f t="shared" si="82"/>
        <v>0</v>
      </c>
      <c r="AQ64" s="46">
        <f t="shared" si="82"/>
        <v>0</v>
      </c>
      <c r="AR64" s="46">
        <f t="shared" si="82"/>
        <v>0</v>
      </c>
      <c r="AS64" s="42">
        <f>SUM(AS65)</f>
        <v>0</v>
      </c>
      <c r="AT64" s="45">
        <f>SUM(AT65)</f>
        <v>0</v>
      </c>
      <c r="AU64" s="73">
        <f>SUM(AU65)</f>
        <v>0</v>
      </c>
      <c r="AV64" s="46">
        <f>SUM(AV65)</f>
        <v>0</v>
      </c>
      <c r="AW64" s="15" t="s">
        <v>108</v>
      </c>
      <c r="AX64" s="46">
        <f>SUM(AX65)</f>
        <v>0</v>
      </c>
      <c r="AY64" s="46">
        <f aca="true" t="shared" si="83" ref="AY64:BD64">SUM(AY65)</f>
        <v>0</v>
      </c>
      <c r="AZ64" s="46">
        <f t="shared" si="83"/>
        <v>0</v>
      </c>
      <c r="BA64" s="42">
        <f t="shared" si="83"/>
        <v>0</v>
      </c>
      <c r="BB64" s="45">
        <f t="shared" si="83"/>
        <v>0</v>
      </c>
      <c r="BC64" s="42">
        <f t="shared" si="83"/>
        <v>0</v>
      </c>
      <c r="BD64" s="46">
        <f t="shared" si="83"/>
        <v>0</v>
      </c>
      <c r="BE64" s="15" t="s">
        <v>108</v>
      </c>
      <c r="BF64" s="45">
        <f>SUM(BF65)</f>
        <v>0</v>
      </c>
      <c r="BG64" s="46">
        <f>SUM(BG65)</f>
        <v>0</v>
      </c>
      <c r="BH64" s="46">
        <f>SUM(BH65)</f>
        <v>0</v>
      </c>
      <c r="BI64" s="42">
        <f>SUM(BI65)</f>
        <v>0</v>
      </c>
      <c r="BJ64" s="45">
        <f>SUM(BJ65)</f>
        <v>52220000</v>
      </c>
      <c r="BK64" s="46">
        <f t="shared" si="70"/>
        <v>0.011294323504650206</v>
      </c>
      <c r="BM64" s="37"/>
    </row>
    <row r="65" spans="1:65" s="31" customFormat="1" ht="15" customHeight="1">
      <c r="A65" s="22" t="s">
        <v>109</v>
      </c>
      <c r="B65" s="48">
        <v>0</v>
      </c>
      <c r="C65" s="48">
        <v>0</v>
      </c>
      <c r="D65" s="49">
        <v>0</v>
      </c>
      <c r="E65" s="47">
        <v>0</v>
      </c>
      <c r="F65" s="48">
        <v>0</v>
      </c>
      <c r="G65" s="48">
        <v>0</v>
      </c>
      <c r="H65" s="49">
        <v>0</v>
      </c>
      <c r="I65" s="22" t="s">
        <v>109</v>
      </c>
      <c r="J65" s="48">
        <v>0</v>
      </c>
      <c r="K65" s="48">
        <v>52220000</v>
      </c>
      <c r="L65" s="49">
        <v>0</v>
      </c>
      <c r="M65" s="47">
        <v>0</v>
      </c>
      <c r="N65" s="48">
        <v>0</v>
      </c>
      <c r="O65" s="48">
        <v>0</v>
      </c>
      <c r="P65" s="49">
        <v>0</v>
      </c>
      <c r="Q65" s="22" t="s">
        <v>109</v>
      </c>
      <c r="R65" s="48">
        <v>0</v>
      </c>
      <c r="S65" s="48">
        <v>0</v>
      </c>
      <c r="T65" s="49">
        <v>0</v>
      </c>
      <c r="U65" s="47">
        <v>0</v>
      </c>
      <c r="V65" s="48">
        <v>0</v>
      </c>
      <c r="W65" s="48">
        <v>0</v>
      </c>
      <c r="X65" s="49">
        <v>0</v>
      </c>
      <c r="Y65" s="22" t="s">
        <v>109</v>
      </c>
      <c r="Z65" s="74">
        <v>0</v>
      </c>
      <c r="AA65" s="48">
        <v>0</v>
      </c>
      <c r="AB65" s="49">
        <v>0</v>
      </c>
      <c r="AC65" s="47">
        <v>0</v>
      </c>
      <c r="AD65" s="47">
        <v>0</v>
      </c>
      <c r="AE65" s="47">
        <v>0</v>
      </c>
      <c r="AF65" s="49">
        <v>0</v>
      </c>
      <c r="AG65" s="22" t="s">
        <v>109</v>
      </c>
      <c r="AH65" s="48">
        <v>0</v>
      </c>
      <c r="AI65" s="48">
        <v>0</v>
      </c>
      <c r="AJ65" s="49">
        <v>0</v>
      </c>
      <c r="AK65" s="74">
        <v>0</v>
      </c>
      <c r="AL65" s="48">
        <v>0</v>
      </c>
      <c r="AM65" s="49">
        <v>0</v>
      </c>
      <c r="AN65" s="49">
        <v>0</v>
      </c>
      <c r="AO65" s="22" t="s">
        <v>109</v>
      </c>
      <c r="AP65" s="48">
        <v>0</v>
      </c>
      <c r="AQ65" s="49">
        <v>0</v>
      </c>
      <c r="AR65" s="49">
        <v>0</v>
      </c>
      <c r="AS65" s="47">
        <v>0</v>
      </c>
      <c r="AT65" s="48">
        <v>0</v>
      </c>
      <c r="AU65" s="74">
        <v>0</v>
      </c>
      <c r="AV65" s="49">
        <v>0</v>
      </c>
      <c r="AW65" s="22" t="s">
        <v>109</v>
      </c>
      <c r="AX65" s="49">
        <v>0</v>
      </c>
      <c r="AY65" s="49">
        <v>0</v>
      </c>
      <c r="AZ65" s="49">
        <v>0</v>
      </c>
      <c r="BA65" s="47">
        <v>0</v>
      </c>
      <c r="BB65" s="48">
        <v>0</v>
      </c>
      <c r="BC65" s="47">
        <v>0</v>
      </c>
      <c r="BD65" s="49">
        <v>0</v>
      </c>
      <c r="BE65" s="22" t="s">
        <v>109</v>
      </c>
      <c r="BF65" s="48">
        <v>0</v>
      </c>
      <c r="BG65" s="49">
        <v>0</v>
      </c>
      <c r="BH65" s="49">
        <v>0</v>
      </c>
      <c r="BI65" s="47">
        <v>0</v>
      </c>
      <c r="BJ65" s="54">
        <f>SUM(A65:BI65)</f>
        <v>52220000</v>
      </c>
      <c r="BK65" s="41">
        <f t="shared" si="70"/>
        <v>0.011294323504650206</v>
      </c>
      <c r="BM65" s="36"/>
    </row>
    <row r="66" spans="1:65" s="31" customFormat="1" ht="15" customHeight="1">
      <c r="A66" s="23"/>
      <c r="B66" s="48"/>
      <c r="C66" s="48"/>
      <c r="D66" s="49"/>
      <c r="E66" s="47"/>
      <c r="F66" s="48"/>
      <c r="G66" s="48"/>
      <c r="H66" s="49"/>
      <c r="I66" s="23"/>
      <c r="J66" s="48"/>
      <c r="K66" s="48"/>
      <c r="L66" s="49"/>
      <c r="M66" s="47"/>
      <c r="N66" s="48"/>
      <c r="O66" s="48"/>
      <c r="P66" s="49"/>
      <c r="Q66" s="23"/>
      <c r="R66" s="48"/>
      <c r="S66" s="48"/>
      <c r="T66" s="49"/>
      <c r="U66" s="47"/>
      <c r="V66" s="48"/>
      <c r="W66" s="48"/>
      <c r="X66" s="49"/>
      <c r="Y66" s="23"/>
      <c r="Z66" s="74"/>
      <c r="AA66" s="48"/>
      <c r="AB66" s="49"/>
      <c r="AC66" s="47"/>
      <c r="AD66" s="47"/>
      <c r="AE66" s="47"/>
      <c r="AF66" s="49"/>
      <c r="AG66" s="23"/>
      <c r="AH66" s="48"/>
      <c r="AI66" s="48"/>
      <c r="AJ66" s="49"/>
      <c r="AK66" s="74"/>
      <c r="AL66" s="48"/>
      <c r="AM66" s="49"/>
      <c r="AN66" s="49"/>
      <c r="AO66" s="23"/>
      <c r="AP66" s="48"/>
      <c r="AQ66" s="49"/>
      <c r="AR66" s="49"/>
      <c r="AS66" s="47"/>
      <c r="AT66" s="48"/>
      <c r="AU66" s="74"/>
      <c r="AV66" s="49"/>
      <c r="AW66" s="23"/>
      <c r="AX66" s="49"/>
      <c r="AY66" s="49"/>
      <c r="AZ66" s="49"/>
      <c r="BA66" s="47"/>
      <c r="BB66" s="48"/>
      <c r="BC66" s="47"/>
      <c r="BD66" s="49"/>
      <c r="BE66" s="23"/>
      <c r="BF66" s="48"/>
      <c r="BG66" s="49"/>
      <c r="BH66" s="49"/>
      <c r="BI66" s="47"/>
      <c r="BJ66" s="54"/>
      <c r="BK66" s="46">
        <f t="shared" si="70"/>
        <v>0</v>
      </c>
      <c r="BM66" s="37"/>
    </row>
    <row r="67" spans="1:65" s="30" customFormat="1" ht="15" customHeight="1">
      <c r="A67" s="15" t="s">
        <v>110</v>
      </c>
      <c r="B67" s="45">
        <f>SUM(B68)</f>
        <v>84174807925.01</v>
      </c>
      <c r="C67" s="45">
        <f aca="true" t="shared" si="84" ref="C67:J67">SUM(C68)</f>
        <v>8723502100</v>
      </c>
      <c r="D67" s="46">
        <f t="shared" si="84"/>
        <v>5692203723</v>
      </c>
      <c r="E67" s="42">
        <f t="shared" si="84"/>
        <v>8884273952</v>
      </c>
      <c r="F67" s="45">
        <f t="shared" si="84"/>
        <v>13974192809.08</v>
      </c>
      <c r="G67" s="45">
        <f t="shared" si="84"/>
        <v>8773246670.34</v>
      </c>
      <c r="H67" s="46">
        <f t="shared" si="84"/>
        <v>4979883259.89</v>
      </c>
      <c r="I67" s="15" t="s">
        <v>110</v>
      </c>
      <c r="J67" s="45">
        <f t="shared" si="84"/>
        <v>5331104863</v>
      </c>
      <c r="K67" s="45">
        <f aca="true" t="shared" si="85" ref="K67:P67">SUM(K68)</f>
        <v>9472262516</v>
      </c>
      <c r="L67" s="46">
        <f t="shared" si="85"/>
        <v>3410411292.72</v>
      </c>
      <c r="M67" s="42">
        <f t="shared" si="85"/>
        <v>5836189176</v>
      </c>
      <c r="N67" s="45">
        <f t="shared" si="85"/>
        <v>4455434881.18</v>
      </c>
      <c r="O67" s="45">
        <f t="shared" si="85"/>
        <v>2471540223</v>
      </c>
      <c r="P67" s="46">
        <f t="shared" si="85"/>
        <v>5495033290</v>
      </c>
      <c r="Q67" s="15" t="s">
        <v>110</v>
      </c>
      <c r="R67" s="45">
        <f aca="true" t="shared" si="86" ref="R67:X67">SUM(R68)</f>
        <v>3796783076</v>
      </c>
      <c r="S67" s="45">
        <f t="shared" si="86"/>
        <v>828669203</v>
      </c>
      <c r="T67" s="46">
        <f t="shared" si="86"/>
        <v>612556086</v>
      </c>
      <c r="U67" s="42">
        <f t="shared" si="86"/>
        <v>2388626295</v>
      </c>
      <c r="V67" s="45">
        <f t="shared" si="86"/>
        <v>852155639.04</v>
      </c>
      <c r="W67" s="45">
        <f t="shared" si="86"/>
        <v>2264461986.38</v>
      </c>
      <c r="X67" s="46">
        <f t="shared" si="86"/>
        <v>15822814225.31</v>
      </c>
      <c r="Y67" s="15" t="s">
        <v>110</v>
      </c>
      <c r="Z67" s="73">
        <f>SUM(Z68)</f>
        <v>3589811311</v>
      </c>
      <c r="AA67" s="45">
        <f>SUM(AA68)</f>
        <v>2058928154.55</v>
      </c>
      <c r="AB67" s="46">
        <f aca="true" t="shared" si="87" ref="AB67:AJ67">SUM(AB68)</f>
        <v>4456234989</v>
      </c>
      <c r="AC67" s="42">
        <f t="shared" si="87"/>
        <v>1387587295.55</v>
      </c>
      <c r="AD67" s="42">
        <f t="shared" si="87"/>
        <v>1214503179</v>
      </c>
      <c r="AE67" s="42">
        <f t="shared" si="87"/>
        <v>711869539</v>
      </c>
      <c r="AF67" s="46">
        <f t="shared" si="87"/>
        <v>4640671641</v>
      </c>
      <c r="AG67" s="15" t="s">
        <v>110</v>
      </c>
      <c r="AH67" s="45">
        <f t="shared" si="87"/>
        <v>7548861084.61</v>
      </c>
      <c r="AI67" s="45">
        <f t="shared" si="87"/>
        <v>3678443004.68</v>
      </c>
      <c r="AJ67" s="46">
        <f t="shared" si="87"/>
        <v>1750125289</v>
      </c>
      <c r="AK67" s="73">
        <f aca="true" t="shared" si="88" ref="AK67:AR67">SUM(AK68)</f>
        <v>4016795593</v>
      </c>
      <c r="AL67" s="45">
        <f t="shared" si="88"/>
        <v>1208248759</v>
      </c>
      <c r="AM67" s="46">
        <f t="shared" si="88"/>
        <v>2410461587</v>
      </c>
      <c r="AN67" s="46">
        <f t="shared" si="88"/>
        <v>3820869319.35</v>
      </c>
      <c r="AO67" s="15" t="s">
        <v>110</v>
      </c>
      <c r="AP67" s="45">
        <f t="shared" si="88"/>
        <v>5022407643</v>
      </c>
      <c r="AQ67" s="46">
        <f t="shared" si="88"/>
        <v>1681955077</v>
      </c>
      <c r="AR67" s="46">
        <f t="shared" si="88"/>
        <v>667718730</v>
      </c>
      <c r="AS67" s="42">
        <f>SUM(AS68)</f>
        <v>445497356.56</v>
      </c>
      <c r="AT67" s="45">
        <f>SUM(AT68)</f>
        <v>1742885876</v>
      </c>
      <c r="AU67" s="73">
        <f>SUM(AU68)</f>
        <v>422279386</v>
      </c>
      <c r="AV67" s="46">
        <f>SUM(AV68)</f>
        <v>668156721</v>
      </c>
      <c r="AW67" s="15" t="s">
        <v>110</v>
      </c>
      <c r="AX67" s="46">
        <f>SUM(AX68)</f>
        <v>1651576778</v>
      </c>
      <c r="AY67" s="46">
        <f aca="true" t="shared" si="89" ref="AY67:BD67">SUM(AY68)</f>
        <v>1308932845</v>
      </c>
      <c r="AZ67" s="46">
        <f t="shared" si="89"/>
        <v>21870165</v>
      </c>
      <c r="BA67" s="42">
        <f t="shared" si="89"/>
        <v>4869307278</v>
      </c>
      <c r="BB67" s="45">
        <f t="shared" si="89"/>
        <v>1233431956</v>
      </c>
      <c r="BC67" s="42">
        <f t="shared" si="89"/>
        <v>1765570558</v>
      </c>
      <c r="BD67" s="46">
        <f t="shared" si="89"/>
        <v>2540813558</v>
      </c>
      <c r="BE67" s="15" t="s">
        <v>110</v>
      </c>
      <c r="BF67" s="45">
        <f>SUM(BF68)</f>
        <v>1286353722</v>
      </c>
      <c r="BG67" s="46">
        <f>SUM(BG68)</f>
        <v>319978248</v>
      </c>
      <c r="BH67" s="46">
        <f>SUM(BH68)</f>
        <v>473530878</v>
      </c>
      <c r="BI67" s="42">
        <f>SUM(BI68)</f>
        <v>2370324632</v>
      </c>
      <c r="BJ67" s="45">
        <f>SUM(BJ68)</f>
        <v>269226155345.24997</v>
      </c>
      <c r="BK67" s="46">
        <f t="shared" si="70"/>
        <v>58.22917070820499</v>
      </c>
      <c r="BM67" s="37"/>
    </row>
    <row r="68" spans="1:65" s="31" customFormat="1" ht="15" customHeight="1">
      <c r="A68" s="22" t="s">
        <v>111</v>
      </c>
      <c r="B68" s="48">
        <v>84174807925.01</v>
      </c>
      <c r="C68" s="48">
        <v>8723502100</v>
      </c>
      <c r="D68" s="49">
        <v>5692203723</v>
      </c>
      <c r="E68" s="47">
        <v>8884273952</v>
      </c>
      <c r="F68" s="48">
        <v>13974192809.08</v>
      </c>
      <c r="G68" s="48">
        <v>8773246670.34</v>
      </c>
      <c r="H68" s="49">
        <v>4979883259.89</v>
      </c>
      <c r="I68" s="22" t="s">
        <v>111</v>
      </c>
      <c r="J68" s="48">
        <v>5331104863</v>
      </c>
      <c r="K68" s="48">
        <v>9472262516</v>
      </c>
      <c r="L68" s="49">
        <v>3410411292.72</v>
      </c>
      <c r="M68" s="47">
        <v>5836189176</v>
      </c>
      <c r="N68" s="48">
        <v>4455434881.18</v>
      </c>
      <c r="O68" s="48">
        <v>2471540223</v>
      </c>
      <c r="P68" s="49">
        <v>5495033290</v>
      </c>
      <c r="Q68" s="22" t="s">
        <v>111</v>
      </c>
      <c r="R68" s="48">
        <v>3796783076</v>
      </c>
      <c r="S68" s="48">
        <v>828669203</v>
      </c>
      <c r="T68" s="49">
        <v>612556086</v>
      </c>
      <c r="U68" s="47">
        <v>2388626295</v>
      </c>
      <c r="V68" s="48">
        <v>852155639.04</v>
      </c>
      <c r="W68" s="48">
        <v>2264461986.38</v>
      </c>
      <c r="X68" s="49">
        <v>15822814225.31</v>
      </c>
      <c r="Y68" s="22" t="s">
        <v>111</v>
      </c>
      <c r="Z68" s="74">
        <v>3589811311</v>
      </c>
      <c r="AA68" s="48">
        <v>2058928154.55</v>
      </c>
      <c r="AB68" s="49">
        <v>4456234989</v>
      </c>
      <c r="AC68" s="47">
        <v>1387587295.55</v>
      </c>
      <c r="AD68" s="47">
        <v>1214503179</v>
      </c>
      <c r="AE68" s="47">
        <v>711869539</v>
      </c>
      <c r="AF68" s="49">
        <v>4640671641</v>
      </c>
      <c r="AG68" s="22" t="s">
        <v>111</v>
      </c>
      <c r="AH68" s="48">
        <v>7548861084.61</v>
      </c>
      <c r="AI68" s="48">
        <v>3678443004.68</v>
      </c>
      <c r="AJ68" s="49">
        <v>1750125289</v>
      </c>
      <c r="AK68" s="74">
        <v>4016795593</v>
      </c>
      <c r="AL68" s="48">
        <v>1208248759</v>
      </c>
      <c r="AM68" s="49">
        <v>2410461587</v>
      </c>
      <c r="AN68" s="49">
        <v>3820869319.35</v>
      </c>
      <c r="AO68" s="22" t="s">
        <v>111</v>
      </c>
      <c r="AP68" s="48">
        <v>5022407643</v>
      </c>
      <c r="AQ68" s="49">
        <v>1681955077</v>
      </c>
      <c r="AR68" s="49">
        <v>667718730</v>
      </c>
      <c r="AS68" s="47">
        <v>445497356.56</v>
      </c>
      <c r="AT68" s="48">
        <v>1742885876</v>
      </c>
      <c r="AU68" s="74">
        <v>422279386</v>
      </c>
      <c r="AV68" s="49">
        <v>668156721</v>
      </c>
      <c r="AW68" s="22" t="s">
        <v>111</v>
      </c>
      <c r="AX68" s="49">
        <v>1651576778</v>
      </c>
      <c r="AY68" s="49">
        <v>1308932845</v>
      </c>
      <c r="AZ68" s="49">
        <v>21870165</v>
      </c>
      <c r="BA68" s="47">
        <v>4869307278</v>
      </c>
      <c r="BB68" s="48">
        <v>1233431956</v>
      </c>
      <c r="BC68" s="47">
        <v>1765570558</v>
      </c>
      <c r="BD68" s="49">
        <v>2540813558</v>
      </c>
      <c r="BE68" s="22" t="s">
        <v>111</v>
      </c>
      <c r="BF68" s="48">
        <v>1286353722</v>
      </c>
      <c r="BG68" s="49">
        <v>319978248</v>
      </c>
      <c r="BH68" s="49">
        <v>473530878</v>
      </c>
      <c r="BI68" s="47">
        <v>2370324632</v>
      </c>
      <c r="BJ68" s="54">
        <f>SUM(A68:BI68)</f>
        <v>269226155345.24997</v>
      </c>
      <c r="BK68" s="41">
        <f t="shared" si="70"/>
        <v>58.22917070820499</v>
      </c>
      <c r="BM68" s="37"/>
    </row>
    <row r="69" spans="1:65" s="31" customFormat="1" ht="15" customHeight="1">
      <c r="A69" s="23"/>
      <c r="B69" s="48"/>
      <c r="C69" s="48"/>
      <c r="D69" s="49"/>
      <c r="E69" s="47"/>
      <c r="F69" s="48"/>
      <c r="G69" s="48"/>
      <c r="H69" s="49"/>
      <c r="I69" s="23"/>
      <c r="J69" s="48"/>
      <c r="K69" s="48"/>
      <c r="L69" s="49"/>
      <c r="M69" s="47"/>
      <c r="N69" s="48"/>
      <c r="O69" s="48"/>
      <c r="P69" s="49"/>
      <c r="Q69" s="23"/>
      <c r="R69" s="48"/>
      <c r="S69" s="48"/>
      <c r="T69" s="49"/>
      <c r="U69" s="47"/>
      <c r="V69" s="48"/>
      <c r="W69" s="48"/>
      <c r="X69" s="49"/>
      <c r="Y69" s="23"/>
      <c r="Z69" s="74"/>
      <c r="AA69" s="48"/>
      <c r="AB69" s="49"/>
      <c r="AC69" s="47"/>
      <c r="AD69" s="47"/>
      <c r="AE69" s="47"/>
      <c r="AF69" s="49"/>
      <c r="AG69" s="23"/>
      <c r="AH69" s="48"/>
      <c r="AI69" s="48"/>
      <c r="AJ69" s="49"/>
      <c r="AK69" s="74"/>
      <c r="AL69" s="48"/>
      <c r="AM69" s="49"/>
      <c r="AN69" s="49"/>
      <c r="AO69" s="23"/>
      <c r="AP69" s="48"/>
      <c r="AQ69" s="49"/>
      <c r="AR69" s="49"/>
      <c r="AS69" s="47"/>
      <c r="AT69" s="48"/>
      <c r="AU69" s="74"/>
      <c r="AV69" s="49"/>
      <c r="AW69" s="23"/>
      <c r="AX69" s="49"/>
      <c r="AY69" s="49"/>
      <c r="AZ69" s="49"/>
      <c r="BA69" s="47"/>
      <c r="BB69" s="48"/>
      <c r="BC69" s="47"/>
      <c r="BD69" s="49"/>
      <c r="BE69" s="23"/>
      <c r="BF69" s="48"/>
      <c r="BG69" s="49"/>
      <c r="BH69" s="49"/>
      <c r="BI69" s="47"/>
      <c r="BJ69" s="54"/>
      <c r="BK69" s="46">
        <f t="shared" si="70"/>
        <v>0</v>
      </c>
      <c r="BM69" s="36"/>
    </row>
    <row r="70" spans="1:65" s="31" customFormat="1" ht="15" customHeight="1">
      <c r="A70" s="23"/>
      <c r="B70" s="48"/>
      <c r="C70" s="48"/>
      <c r="D70" s="49"/>
      <c r="E70" s="47"/>
      <c r="F70" s="48"/>
      <c r="G70" s="48"/>
      <c r="H70" s="49"/>
      <c r="I70" s="23"/>
      <c r="J70" s="48"/>
      <c r="K70" s="48"/>
      <c r="L70" s="49"/>
      <c r="M70" s="47"/>
      <c r="N70" s="48"/>
      <c r="O70" s="48"/>
      <c r="P70" s="49"/>
      <c r="Q70" s="23"/>
      <c r="R70" s="48"/>
      <c r="S70" s="48"/>
      <c r="T70" s="49"/>
      <c r="U70" s="47"/>
      <c r="V70" s="48"/>
      <c r="W70" s="48"/>
      <c r="X70" s="49"/>
      <c r="Y70" s="23"/>
      <c r="Z70" s="74"/>
      <c r="AA70" s="48"/>
      <c r="AB70" s="49"/>
      <c r="AC70" s="47"/>
      <c r="AD70" s="47"/>
      <c r="AE70" s="47"/>
      <c r="AF70" s="49"/>
      <c r="AG70" s="23"/>
      <c r="AH70" s="48"/>
      <c r="AI70" s="48"/>
      <c r="AJ70" s="49"/>
      <c r="AK70" s="74"/>
      <c r="AL70" s="48"/>
      <c r="AM70" s="49"/>
      <c r="AN70" s="49"/>
      <c r="AO70" s="23"/>
      <c r="AP70" s="48"/>
      <c r="AQ70" s="49"/>
      <c r="AR70" s="49"/>
      <c r="AS70" s="47"/>
      <c r="AT70" s="48"/>
      <c r="AU70" s="74"/>
      <c r="AV70" s="49"/>
      <c r="AW70" s="23"/>
      <c r="AX70" s="49"/>
      <c r="AY70" s="49"/>
      <c r="AZ70" s="49"/>
      <c r="BA70" s="47"/>
      <c r="BB70" s="48"/>
      <c r="BC70" s="47"/>
      <c r="BD70" s="49"/>
      <c r="BE70" s="23"/>
      <c r="BF70" s="48"/>
      <c r="BG70" s="49"/>
      <c r="BH70" s="49"/>
      <c r="BI70" s="47"/>
      <c r="BJ70" s="54"/>
      <c r="BK70" s="46">
        <f t="shared" si="70"/>
        <v>0</v>
      </c>
      <c r="BM70" s="37"/>
    </row>
    <row r="71" spans="1:65" s="31" customFormat="1" ht="15" customHeight="1">
      <c r="A71" s="23"/>
      <c r="B71" s="48"/>
      <c r="C71" s="48"/>
      <c r="D71" s="49"/>
      <c r="E71" s="47"/>
      <c r="F71" s="48"/>
      <c r="G71" s="48"/>
      <c r="H71" s="49"/>
      <c r="I71" s="23"/>
      <c r="J71" s="48"/>
      <c r="K71" s="48"/>
      <c r="L71" s="49"/>
      <c r="M71" s="47"/>
      <c r="N71" s="48"/>
      <c r="O71" s="48"/>
      <c r="P71" s="49"/>
      <c r="Q71" s="23"/>
      <c r="R71" s="48"/>
      <c r="S71" s="48"/>
      <c r="T71" s="49"/>
      <c r="U71" s="47"/>
      <c r="V71" s="48"/>
      <c r="W71" s="48"/>
      <c r="X71" s="49"/>
      <c r="Y71" s="23"/>
      <c r="Z71" s="74"/>
      <c r="AA71" s="48"/>
      <c r="AB71" s="49"/>
      <c r="AC71" s="47"/>
      <c r="AD71" s="47"/>
      <c r="AE71" s="47"/>
      <c r="AF71" s="49"/>
      <c r="AG71" s="23"/>
      <c r="AH71" s="48"/>
      <c r="AI71" s="48"/>
      <c r="AJ71" s="49"/>
      <c r="AK71" s="74"/>
      <c r="AL71" s="48"/>
      <c r="AM71" s="49"/>
      <c r="AN71" s="49"/>
      <c r="AO71" s="23"/>
      <c r="AP71" s="48"/>
      <c r="AQ71" s="49"/>
      <c r="AR71" s="49"/>
      <c r="AS71" s="47"/>
      <c r="AT71" s="48"/>
      <c r="AU71" s="74"/>
      <c r="AV71" s="49"/>
      <c r="AW71" s="23"/>
      <c r="AX71" s="49"/>
      <c r="AY71" s="49"/>
      <c r="AZ71" s="49"/>
      <c r="BA71" s="47"/>
      <c r="BB71" s="48"/>
      <c r="BC71" s="47"/>
      <c r="BD71" s="49"/>
      <c r="BE71" s="23"/>
      <c r="BF71" s="48"/>
      <c r="BG71" s="49"/>
      <c r="BH71" s="49"/>
      <c r="BI71" s="47"/>
      <c r="BJ71" s="54"/>
      <c r="BK71" s="46">
        <f t="shared" si="70"/>
        <v>0</v>
      </c>
      <c r="BM71" s="37"/>
    </row>
    <row r="72" spans="1:65" s="31" customFormat="1" ht="15" customHeight="1">
      <c r="A72" s="23"/>
      <c r="B72" s="48"/>
      <c r="C72" s="48"/>
      <c r="D72" s="49"/>
      <c r="E72" s="47"/>
      <c r="F72" s="48"/>
      <c r="G72" s="48"/>
      <c r="H72" s="49"/>
      <c r="I72" s="23"/>
      <c r="J72" s="48"/>
      <c r="K72" s="48"/>
      <c r="L72" s="49"/>
      <c r="M72" s="47"/>
      <c r="N72" s="48"/>
      <c r="O72" s="48"/>
      <c r="P72" s="49"/>
      <c r="Q72" s="23"/>
      <c r="R72" s="48"/>
      <c r="S72" s="48"/>
      <c r="T72" s="49"/>
      <c r="U72" s="47"/>
      <c r="V72" s="48"/>
      <c r="W72" s="48"/>
      <c r="X72" s="49"/>
      <c r="Y72" s="23"/>
      <c r="Z72" s="74"/>
      <c r="AA72" s="48"/>
      <c r="AB72" s="49"/>
      <c r="AC72" s="47"/>
      <c r="AD72" s="47"/>
      <c r="AE72" s="47"/>
      <c r="AF72" s="49"/>
      <c r="AG72" s="23"/>
      <c r="AH72" s="48"/>
      <c r="AI72" s="48"/>
      <c r="AJ72" s="49"/>
      <c r="AK72" s="74"/>
      <c r="AL72" s="48"/>
      <c r="AM72" s="49"/>
      <c r="AN72" s="49"/>
      <c r="AO72" s="23"/>
      <c r="AP72" s="48"/>
      <c r="AQ72" s="49"/>
      <c r="AR72" s="49"/>
      <c r="AS72" s="47"/>
      <c r="AT72" s="48"/>
      <c r="AU72" s="74"/>
      <c r="AV72" s="49"/>
      <c r="AW72" s="23"/>
      <c r="AX72" s="49"/>
      <c r="AY72" s="49"/>
      <c r="AZ72" s="49"/>
      <c r="BA72" s="47"/>
      <c r="BB72" s="48"/>
      <c r="BC72" s="47"/>
      <c r="BD72" s="49"/>
      <c r="BE72" s="23"/>
      <c r="BF72" s="48"/>
      <c r="BG72" s="49"/>
      <c r="BH72" s="49"/>
      <c r="BI72" s="47"/>
      <c r="BJ72" s="54"/>
      <c r="BK72" s="46">
        <f t="shared" si="70"/>
        <v>0</v>
      </c>
      <c r="BM72" s="37"/>
    </row>
    <row r="73" spans="1:65" s="30" customFormat="1" ht="15" customHeight="1">
      <c r="A73" s="15" t="s">
        <v>112</v>
      </c>
      <c r="B73" s="45">
        <f>SUM(B74,B77,B81,B85)</f>
        <v>28982338157.25</v>
      </c>
      <c r="C73" s="45">
        <f aca="true" t="shared" si="90" ref="C73:J73">SUM(C74,C77,C81,C85)</f>
        <v>7400031280</v>
      </c>
      <c r="D73" s="46">
        <f t="shared" si="90"/>
        <v>12226324311</v>
      </c>
      <c r="E73" s="42">
        <f t="shared" si="90"/>
        <v>13284634636.59</v>
      </c>
      <c r="F73" s="45">
        <f t="shared" si="90"/>
        <v>9295213923.67</v>
      </c>
      <c r="G73" s="45">
        <f t="shared" si="90"/>
        <v>4096483941.3999996</v>
      </c>
      <c r="H73" s="46">
        <f t="shared" si="90"/>
        <v>6712378049.059999</v>
      </c>
      <c r="I73" s="15" t="s">
        <v>112</v>
      </c>
      <c r="J73" s="45">
        <f t="shared" si="90"/>
        <v>6190901986</v>
      </c>
      <c r="K73" s="45">
        <f aca="true" t="shared" si="91" ref="K73:P73">SUM(K74,K77,K81,K85)</f>
        <v>6351843884</v>
      </c>
      <c r="L73" s="46">
        <f t="shared" si="91"/>
        <v>4599768318.32</v>
      </c>
      <c r="M73" s="42">
        <f t="shared" si="91"/>
        <v>3877169645</v>
      </c>
      <c r="N73" s="45">
        <f t="shared" si="91"/>
        <v>3620636054</v>
      </c>
      <c r="O73" s="45">
        <f t="shared" si="91"/>
        <v>2812309337</v>
      </c>
      <c r="P73" s="46">
        <f t="shared" si="91"/>
        <v>2989744274</v>
      </c>
      <c r="Q73" s="15" t="s">
        <v>112</v>
      </c>
      <c r="R73" s="45">
        <f aca="true" t="shared" si="92" ref="R73:X73">SUM(R74,R77,R81,R85)</f>
        <v>4226808589</v>
      </c>
      <c r="S73" s="45">
        <f t="shared" si="92"/>
        <v>2753817446</v>
      </c>
      <c r="T73" s="46">
        <f t="shared" si="92"/>
        <v>1209282060</v>
      </c>
      <c r="U73" s="42">
        <f t="shared" si="92"/>
        <v>2070932216</v>
      </c>
      <c r="V73" s="45">
        <f t="shared" si="92"/>
        <v>1343793998</v>
      </c>
      <c r="W73" s="45">
        <f>SUM(W74,W77,W81,W85)</f>
        <v>1163702917</v>
      </c>
      <c r="X73" s="46">
        <f t="shared" si="92"/>
        <v>5949087632.82</v>
      </c>
      <c r="Y73" s="15" t="s">
        <v>112</v>
      </c>
      <c r="Z73" s="73">
        <f aca="true" t="shared" si="93" ref="Z73:AF73">SUM(Z74,Z77,Z81,Z85)</f>
        <v>3104361593</v>
      </c>
      <c r="AA73" s="45">
        <f t="shared" si="93"/>
        <v>2969585103.7400002</v>
      </c>
      <c r="AB73" s="46">
        <f t="shared" si="93"/>
        <v>1531833217.6399999</v>
      </c>
      <c r="AC73" s="42">
        <f t="shared" si="93"/>
        <v>1335494608</v>
      </c>
      <c r="AD73" s="42">
        <f t="shared" si="93"/>
        <v>1255323753</v>
      </c>
      <c r="AE73" s="42">
        <f t="shared" si="93"/>
        <v>1521604398</v>
      </c>
      <c r="AF73" s="46">
        <f t="shared" si="93"/>
        <v>5043507760</v>
      </c>
      <c r="AG73" s="15" t="s">
        <v>112</v>
      </c>
      <c r="AH73" s="45">
        <f aca="true" t="shared" si="94" ref="AH73:AN73">SUM(AH74,AH77,AH81,AH85)</f>
        <v>4417981024.530001</v>
      </c>
      <c r="AI73" s="45">
        <f t="shared" si="94"/>
        <v>3839994163</v>
      </c>
      <c r="AJ73" s="46">
        <f t="shared" si="94"/>
        <v>1825784039</v>
      </c>
      <c r="AK73" s="73">
        <f t="shared" si="94"/>
        <v>3073965229</v>
      </c>
      <c r="AL73" s="45">
        <f t="shared" si="94"/>
        <v>2068833435</v>
      </c>
      <c r="AM73" s="46">
        <f t="shared" si="94"/>
        <v>1624698510</v>
      </c>
      <c r="AN73" s="46">
        <f t="shared" si="94"/>
        <v>4342222289.08</v>
      </c>
      <c r="AO73" s="15" t="s">
        <v>112</v>
      </c>
      <c r="AP73" s="45">
        <f aca="true" t="shared" si="95" ref="AP73:AV73">SUM(AP74,AP77,AP81,AP85)</f>
        <v>1520445906</v>
      </c>
      <c r="AQ73" s="46">
        <f t="shared" si="95"/>
        <v>724064131</v>
      </c>
      <c r="AR73" s="46">
        <f t="shared" si="95"/>
        <v>1355075836</v>
      </c>
      <c r="AS73" s="42">
        <f t="shared" si="95"/>
        <v>1165844866</v>
      </c>
      <c r="AT73" s="45">
        <f t="shared" si="95"/>
        <v>1584036494</v>
      </c>
      <c r="AU73" s="73">
        <f t="shared" si="95"/>
        <v>3269853556</v>
      </c>
      <c r="AV73" s="46">
        <f t="shared" si="95"/>
        <v>1439327839</v>
      </c>
      <c r="AW73" s="15" t="s">
        <v>112</v>
      </c>
      <c r="AX73" s="46">
        <f aca="true" t="shared" si="96" ref="AX73:BD73">SUM(AX74,AX77,AX81,AX85)</f>
        <v>709624108</v>
      </c>
      <c r="AY73" s="46">
        <f t="shared" si="96"/>
        <v>1364850942</v>
      </c>
      <c r="AZ73" s="46">
        <f t="shared" si="96"/>
        <v>610472341</v>
      </c>
      <c r="BA73" s="42">
        <f t="shared" si="96"/>
        <v>1298174973</v>
      </c>
      <c r="BB73" s="45">
        <f t="shared" si="96"/>
        <v>972460049</v>
      </c>
      <c r="BC73" s="42">
        <f t="shared" si="96"/>
        <v>1531876846.24</v>
      </c>
      <c r="BD73" s="46">
        <f t="shared" si="96"/>
        <v>733508335</v>
      </c>
      <c r="BE73" s="15" t="s">
        <v>112</v>
      </c>
      <c r="BF73" s="45">
        <f>SUM(BF74,BF77,BF81,BF85)</f>
        <v>970749103</v>
      </c>
      <c r="BG73" s="46">
        <f>SUM(BG74,BG77,BG81,BG85)</f>
        <v>238256075</v>
      </c>
      <c r="BH73" s="46">
        <f>SUM(BH74,BH77,BH81,BH85)</f>
        <v>244216980</v>
      </c>
      <c r="BI73" s="42">
        <f>SUM(BI74,BI77,BI81,BI85)</f>
        <v>292783790</v>
      </c>
      <c r="BJ73" s="45">
        <f>SUM(BJ74,BJ77,BJ81,BJ85)</f>
        <v>189138013949.34003</v>
      </c>
      <c r="BK73" s="46">
        <f t="shared" si="70"/>
        <v>40.90742850576196</v>
      </c>
      <c r="BM73" s="37"/>
    </row>
    <row r="74" spans="1:65" s="30" customFormat="1" ht="15" customHeight="1">
      <c r="A74" s="15" t="s">
        <v>113</v>
      </c>
      <c r="B74" s="45">
        <f>SUM(B75)</f>
        <v>17093029665.09</v>
      </c>
      <c r="C74" s="45">
        <f aca="true" t="shared" si="97" ref="C74:J74">SUM(C75)</f>
        <v>6858718735</v>
      </c>
      <c r="D74" s="46">
        <f t="shared" si="97"/>
        <v>7143510403</v>
      </c>
      <c r="E74" s="42">
        <f t="shared" si="97"/>
        <v>7637845505.13</v>
      </c>
      <c r="F74" s="45">
        <f t="shared" si="97"/>
        <v>9712419375.1</v>
      </c>
      <c r="G74" s="45">
        <f t="shared" si="97"/>
        <v>4420673492.4</v>
      </c>
      <c r="H74" s="46">
        <f t="shared" si="97"/>
        <v>4755254309.19</v>
      </c>
      <c r="I74" s="15" t="s">
        <v>113</v>
      </c>
      <c r="J74" s="45">
        <f t="shared" si="97"/>
        <v>4446785000</v>
      </c>
      <c r="K74" s="45">
        <f aca="true" t="shared" si="98" ref="K74:P74">SUM(K75)</f>
        <v>5052122428</v>
      </c>
      <c r="L74" s="46">
        <f t="shared" si="98"/>
        <v>3911737685</v>
      </c>
      <c r="M74" s="42">
        <f t="shared" si="98"/>
        <v>2950263434.58</v>
      </c>
      <c r="N74" s="45">
        <f t="shared" si="98"/>
        <v>2732650000</v>
      </c>
      <c r="O74" s="45">
        <f t="shared" si="98"/>
        <v>1827733781</v>
      </c>
      <c r="P74" s="46">
        <f t="shared" si="98"/>
        <v>1930742083</v>
      </c>
      <c r="Q74" s="15" t="s">
        <v>113</v>
      </c>
      <c r="R74" s="45">
        <f aca="true" t="shared" si="99" ref="R74:X74">SUM(R75)</f>
        <v>3019625000</v>
      </c>
      <c r="S74" s="45">
        <f t="shared" si="99"/>
        <v>2040172000</v>
      </c>
      <c r="T74" s="46">
        <f t="shared" si="99"/>
        <v>428180500</v>
      </c>
      <c r="U74" s="42">
        <f t="shared" si="99"/>
        <v>770935500</v>
      </c>
      <c r="V74" s="45">
        <f t="shared" si="99"/>
        <v>737519500</v>
      </c>
      <c r="W74" s="45">
        <f t="shared" si="99"/>
        <v>341195808</v>
      </c>
      <c r="X74" s="46">
        <f t="shared" si="99"/>
        <v>4801275306.9</v>
      </c>
      <c r="Y74" s="15" t="s">
        <v>113</v>
      </c>
      <c r="Z74" s="73">
        <f>SUM(Z75)</f>
        <v>1392378619</v>
      </c>
      <c r="AA74" s="45">
        <f>SUM(AA75)</f>
        <v>1559994703.21</v>
      </c>
      <c r="AB74" s="46">
        <f aca="true" t="shared" si="100" ref="AB74:AJ74">SUM(AB75)</f>
        <v>1300531770</v>
      </c>
      <c r="AC74" s="42">
        <f t="shared" si="100"/>
        <v>1081980228</v>
      </c>
      <c r="AD74" s="42">
        <f t="shared" si="100"/>
        <v>601661000</v>
      </c>
      <c r="AE74" s="42">
        <f t="shared" si="100"/>
        <v>562639286</v>
      </c>
      <c r="AF74" s="46">
        <f t="shared" si="100"/>
        <v>3926514115</v>
      </c>
      <c r="AG74" s="15" t="s">
        <v>113</v>
      </c>
      <c r="AH74" s="45">
        <f t="shared" si="100"/>
        <v>3147809644.69</v>
      </c>
      <c r="AI74" s="45">
        <f t="shared" si="100"/>
        <v>2874355032</v>
      </c>
      <c r="AJ74" s="46">
        <f t="shared" si="100"/>
        <v>693168761</v>
      </c>
      <c r="AK74" s="73">
        <f aca="true" t="shared" si="101" ref="AK74:AR74">SUM(AK75)</f>
        <v>2409889000</v>
      </c>
      <c r="AL74" s="45">
        <f t="shared" si="101"/>
        <v>1299302682</v>
      </c>
      <c r="AM74" s="46">
        <f t="shared" si="101"/>
        <v>897783000</v>
      </c>
      <c r="AN74" s="46">
        <f t="shared" si="101"/>
        <v>2432463789.14</v>
      </c>
      <c r="AO74" s="15" t="s">
        <v>113</v>
      </c>
      <c r="AP74" s="45">
        <f t="shared" si="101"/>
        <v>1373256168</v>
      </c>
      <c r="AQ74" s="46">
        <f t="shared" si="101"/>
        <v>544680562</v>
      </c>
      <c r="AR74" s="46">
        <f t="shared" si="101"/>
        <v>579992289</v>
      </c>
      <c r="AS74" s="42">
        <f>SUM(AS75)</f>
        <v>263749000</v>
      </c>
      <c r="AT74" s="45">
        <f>SUM(AT75)</f>
        <v>547313839</v>
      </c>
      <c r="AU74" s="73">
        <f>SUM(AU75)</f>
        <v>2080524918</v>
      </c>
      <c r="AV74" s="46">
        <f>SUM(AV75)</f>
        <v>1013529589</v>
      </c>
      <c r="AW74" s="15" t="s">
        <v>113</v>
      </c>
      <c r="AX74" s="46">
        <f>SUM(AX75)</f>
        <v>171800000</v>
      </c>
      <c r="AY74" s="46">
        <f aca="true" t="shared" si="102" ref="AY74:BD74">SUM(AY75)</f>
        <v>856742500</v>
      </c>
      <c r="AZ74" s="46">
        <f t="shared" si="102"/>
        <v>621132865</v>
      </c>
      <c r="BA74" s="42">
        <f t="shared" si="102"/>
        <v>428366500</v>
      </c>
      <c r="BB74" s="45">
        <f t="shared" si="102"/>
        <v>230698904</v>
      </c>
      <c r="BC74" s="42">
        <f t="shared" si="102"/>
        <v>542132793</v>
      </c>
      <c r="BD74" s="46">
        <f t="shared" si="102"/>
        <v>149442283</v>
      </c>
      <c r="BE74" s="15" t="s">
        <v>113</v>
      </c>
      <c r="BF74" s="45">
        <f>SUM(BF75)</f>
        <v>239025500</v>
      </c>
      <c r="BG74" s="46">
        <f>SUM(BG75)</f>
        <v>104907000</v>
      </c>
      <c r="BH74" s="46">
        <f>SUM(BH75)</f>
        <v>98447000</v>
      </c>
      <c r="BI74" s="42">
        <f>SUM(BI75)</f>
        <v>84162000</v>
      </c>
      <c r="BJ74" s="45">
        <f>SUM(BJ75)</f>
        <v>126722764851.43001</v>
      </c>
      <c r="BK74" s="46">
        <f t="shared" si="70"/>
        <v>27.408041011791784</v>
      </c>
      <c r="BM74" s="37"/>
    </row>
    <row r="75" spans="1:65" s="31" customFormat="1" ht="15" customHeight="1">
      <c r="A75" s="22" t="s">
        <v>114</v>
      </c>
      <c r="B75" s="48">
        <v>17093029665.09</v>
      </c>
      <c r="C75" s="48">
        <v>6858718735</v>
      </c>
      <c r="D75" s="49">
        <v>7143510403</v>
      </c>
      <c r="E75" s="47">
        <v>7637845505.13</v>
      </c>
      <c r="F75" s="48">
        <v>9712419375.1</v>
      </c>
      <c r="G75" s="48">
        <v>4420673492.4</v>
      </c>
      <c r="H75" s="49">
        <v>4755254309.19</v>
      </c>
      <c r="I75" s="22" t="s">
        <v>114</v>
      </c>
      <c r="J75" s="48">
        <v>4446785000</v>
      </c>
      <c r="K75" s="48">
        <v>5052122428</v>
      </c>
      <c r="L75" s="49">
        <v>3911737685</v>
      </c>
      <c r="M75" s="47">
        <v>2950263434.58</v>
      </c>
      <c r="N75" s="48">
        <v>2732650000</v>
      </c>
      <c r="O75" s="48">
        <v>1827733781</v>
      </c>
      <c r="P75" s="49">
        <v>1930742083</v>
      </c>
      <c r="Q75" s="22" t="s">
        <v>114</v>
      </c>
      <c r="R75" s="48">
        <v>3019625000</v>
      </c>
      <c r="S75" s="48">
        <v>2040172000</v>
      </c>
      <c r="T75" s="49">
        <v>428180500</v>
      </c>
      <c r="U75" s="47">
        <v>770935500</v>
      </c>
      <c r="V75" s="48">
        <v>737519500</v>
      </c>
      <c r="W75" s="48">
        <v>341195808</v>
      </c>
      <c r="X75" s="49">
        <v>4801275306.9</v>
      </c>
      <c r="Y75" s="22" t="s">
        <v>114</v>
      </c>
      <c r="Z75" s="74">
        <v>1392378619</v>
      </c>
      <c r="AA75" s="48">
        <v>1559994703.21</v>
      </c>
      <c r="AB75" s="49">
        <v>1300531770</v>
      </c>
      <c r="AC75" s="47">
        <v>1081980228</v>
      </c>
      <c r="AD75" s="47">
        <v>601661000</v>
      </c>
      <c r="AE75" s="47">
        <v>562639286</v>
      </c>
      <c r="AF75" s="49">
        <v>3926514115</v>
      </c>
      <c r="AG75" s="22" t="s">
        <v>114</v>
      </c>
      <c r="AH75" s="48">
        <v>3147809644.69</v>
      </c>
      <c r="AI75" s="48">
        <v>2874355032</v>
      </c>
      <c r="AJ75" s="49">
        <v>693168761</v>
      </c>
      <c r="AK75" s="74">
        <v>2409889000</v>
      </c>
      <c r="AL75" s="48">
        <v>1299302682</v>
      </c>
      <c r="AM75" s="49">
        <v>897783000</v>
      </c>
      <c r="AN75" s="49">
        <v>2432463789.14</v>
      </c>
      <c r="AO75" s="22" t="s">
        <v>114</v>
      </c>
      <c r="AP75" s="48">
        <v>1373256168</v>
      </c>
      <c r="AQ75" s="49">
        <v>544680562</v>
      </c>
      <c r="AR75" s="49">
        <v>579992289</v>
      </c>
      <c r="AS75" s="47">
        <v>263749000</v>
      </c>
      <c r="AT75" s="48">
        <v>547313839</v>
      </c>
      <c r="AU75" s="74">
        <v>2080524918</v>
      </c>
      <c r="AV75" s="49">
        <v>1013529589</v>
      </c>
      <c r="AW75" s="22" t="s">
        <v>114</v>
      </c>
      <c r="AX75" s="49">
        <v>171800000</v>
      </c>
      <c r="AY75" s="49">
        <v>856742500</v>
      </c>
      <c r="AZ75" s="49">
        <v>621132865</v>
      </c>
      <c r="BA75" s="47">
        <v>428366500</v>
      </c>
      <c r="BB75" s="48">
        <v>230698904</v>
      </c>
      <c r="BC75" s="47">
        <v>542132793</v>
      </c>
      <c r="BD75" s="49">
        <v>149442283</v>
      </c>
      <c r="BE75" s="22" t="s">
        <v>114</v>
      </c>
      <c r="BF75" s="48">
        <v>239025500</v>
      </c>
      <c r="BG75" s="49">
        <v>104907000</v>
      </c>
      <c r="BH75" s="49">
        <v>98447000</v>
      </c>
      <c r="BI75" s="47">
        <v>84162000</v>
      </c>
      <c r="BJ75" s="54">
        <f>SUM(A75:BI75)</f>
        <v>126722764851.43001</v>
      </c>
      <c r="BK75" s="41">
        <f t="shared" si="70"/>
        <v>27.408041011791784</v>
      </c>
      <c r="BM75" s="37"/>
    </row>
    <row r="76" spans="1:65" s="31" customFormat="1" ht="15" customHeight="1">
      <c r="A76" s="23"/>
      <c r="B76" s="48"/>
      <c r="C76" s="48"/>
      <c r="D76" s="49"/>
      <c r="E76" s="47"/>
      <c r="F76" s="48"/>
      <c r="G76" s="48"/>
      <c r="H76" s="49"/>
      <c r="I76" s="23"/>
      <c r="J76" s="48"/>
      <c r="K76" s="48"/>
      <c r="L76" s="49"/>
      <c r="M76" s="47"/>
      <c r="N76" s="48"/>
      <c r="O76" s="48"/>
      <c r="P76" s="49"/>
      <c r="Q76" s="23"/>
      <c r="R76" s="48"/>
      <c r="S76" s="48"/>
      <c r="T76" s="49"/>
      <c r="U76" s="47"/>
      <c r="V76" s="48"/>
      <c r="W76" s="48"/>
      <c r="X76" s="49"/>
      <c r="Y76" s="23"/>
      <c r="Z76" s="74"/>
      <c r="AA76" s="48"/>
      <c r="AB76" s="49"/>
      <c r="AC76" s="47"/>
      <c r="AD76" s="47"/>
      <c r="AE76" s="47"/>
      <c r="AF76" s="49"/>
      <c r="AG76" s="23"/>
      <c r="AH76" s="48"/>
      <c r="AI76" s="48"/>
      <c r="AJ76" s="49"/>
      <c r="AK76" s="74"/>
      <c r="AL76" s="48"/>
      <c r="AM76" s="49"/>
      <c r="AN76" s="49"/>
      <c r="AO76" s="23"/>
      <c r="AP76" s="48"/>
      <c r="AQ76" s="49"/>
      <c r="AR76" s="49"/>
      <c r="AS76" s="47"/>
      <c r="AT76" s="48"/>
      <c r="AU76" s="74"/>
      <c r="AV76" s="49"/>
      <c r="AW76" s="23"/>
      <c r="AX76" s="49"/>
      <c r="AY76" s="49"/>
      <c r="AZ76" s="49"/>
      <c r="BA76" s="47"/>
      <c r="BB76" s="48"/>
      <c r="BC76" s="47"/>
      <c r="BD76" s="49"/>
      <c r="BE76" s="23"/>
      <c r="BF76" s="48"/>
      <c r="BG76" s="49"/>
      <c r="BH76" s="49"/>
      <c r="BI76" s="47"/>
      <c r="BJ76" s="54"/>
      <c r="BK76" s="46">
        <f t="shared" si="70"/>
        <v>0</v>
      </c>
      <c r="BM76" s="37"/>
    </row>
    <row r="77" spans="1:65" s="30" customFormat="1" ht="15" customHeight="1">
      <c r="A77" s="15" t="s">
        <v>115</v>
      </c>
      <c r="B77" s="45">
        <f>SUM(B78:B79)</f>
        <v>12525355248.32</v>
      </c>
      <c r="C77" s="45">
        <f aca="true" t="shared" si="103" ref="C77:J77">SUM(C78:C79)</f>
        <v>465651032</v>
      </c>
      <c r="D77" s="46">
        <f t="shared" si="103"/>
        <v>5165934127</v>
      </c>
      <c r="E77" s="42">
        <f t="shared" si="103"/>
        <v>5530599545.04</v>
      </c>
      <c r="F77" s="45">
        <f t="shared" si="103"/>
        <v>78979783</v>
      </c>
      <c r="G77" s="45">
        <f t="shared" si="103"/>
        <v>48107630</v>
      </c>
      <c r="H77" s="46">
        <f t="shared" si="103"/>
        <v>1871210942.8700001</v>
      </c>
      <c r="I77" s="15" t="s">
        <v>115</v>
      </c>
      <c r="J77" s="45">
        <f t="shared" si="103"/>
        <v>1669012008</v>
      </c>
      <c r="K77" s="45">
        <f aca="true" t="shared" si="104" ref="K77:P77">SUM(K78:K79)</f>
        <v>871024486</v>
      </c>
      <c r="L77" s="46">
        <f t="shared" si="104"/>
        <v>632495805.62</v>
      </c>
      <c r="M77" s="42">
        <f t="shared" si="104"/>
        <v>930675813.4200001</v>
      </c>
      <c r="N77" s="45">
        <f t="shared" si="104"/>
        <v>741266425</v>
      </c>
      <c r="O77" s="45">
        <f t="shared" si="104"/>
        <v>904750096</v>
      </c>
      <c r="P77" s="46">
        <f t="shared" si="104"/>
        <v>840765713</v>
      </c>
      <c r="Q77" s="15" t="s">
        <v>115</v>
      </c>
      <c r="R77" s="45">
        <f aca="true" t="shared" si="105" ref="R77:X77">SUM(R78:R79)</f>
        <v>850921029</v>
      </c>
      <c r="S77" s="45">
        <f t="shared" si="105"/>
        <v>642556529</v>
      </c>
      <c r="T77" s="46">
        <f t="shared" si="105"/>
        <v>533862587</v>
      </c>
      <c r="U77" s="42">
        <f t="shared" si="105"/>
        <v>949397710</v>
      </c>
      <c r="V77" s="45">
        <f t="shared" si="105"/>
        <v>554564572</v>
      </c>
      <c r="W77" s="45">
        <f>SUM(W78:W79)</f>
        <v>700334603</v>
      </c>
      <c r="X77" s="46">
        <f t="shared" si="105"/>
        <v>1390151196.01</v>
      </c>
      <c r="Y77" s="15" t="s">
        <v>115</v>
      </c>
      <c r="Z77" s="73">
        <f aca="true" t="shared" si="106" ref="Z77:AF77">SUM(Z78:Z79)</f>
        <v>1382476614</v>
      </c>
      <c r="AA77" s="45">
        <f t="shared" si="106"/>
        <v>1334125744.13</v>
      </c>
      <c r="AB77" s="46">
        <f t="shared" si="106"/>
        <v>228776402.64</v>
      </c>
      <c r="AC77" s="42">
        <f t="shared" si="106"/>
        <v>167014213</v>
      </c>
      <c r="AD77" s="42">
        <f t="shared" si="106"/>
        <v>456730128</v>
      </c>
      <c r="AE77" s="42">
        <f t="shared" si="106"/>
        <v>945820509</v>
      </c>
      <c r="AF77" s="46">
        <f t="shared" si="106"/>
        <v>1129066602</v>
      </c>
      <c r="AG77" s="15" t="s">
        <v>115</v>
      </c>
      <c r="AH77" s="45">
        <f aca="true" t="shared" si="107" ref="AH77:AN77">SUM(AH78:AH79)</f>
        <v>972556085.24</v>
      </c>
      <c r="AI77" s="45">
        <f t="shared" si="107"/>
        <v>786642234</v>
      </c>
      <c r="AJ77" s="46">
        <f t="shared" si="107"/>
        <v>700981613</v>
      </c>
      <c r="AK77" s="73">
        <f t="shared" si="107"/>
        <v>436125942</v>
      </c>
      <c r="AL77" s="45">
        <f t="shared" si="107"/>
        <v>662222877</v>
      </c>
      <c r="AM77" s="46">
        <f t="shared" si="107"/>
        <v>416441550</v>
      </c>
      <c r="AN77" s="46">
        <f t="shared" si="107"/>
        <v>1611781508.36</v>
      </c>
      <c r="AO77" s="15" t="s">
        <v>115</v>
      </c>
      <c r="AP77" s="45">
        <f aca="true" t="shared" si="108" ref="AP77:AV77">SUM(AP78:AP79)</f>
        <v>130211556</v>
      </c>
      <c r="AQ77" s="46">
        <f t="shared" si="108"/>
        <v>80418082</v>
      </c>
      <c r="AR77" s="46">
        <f t="shared" si="108"/>
        <v>712804324</v>
      </c>
      <c r="AS77" s="42">
        <f t="shared" si="108"/>
        <v>591293082</v>
      </c>
      <c r="AT77" s="45">
        <f t="shared" si="108"/>
        <v>714441258</v>
      </c>
      <c r="AU77" s="73">
        <f t="shared" si="108"/>
        <v>657013008</v>
      </c>
      <c r="AV77" s="46">
        <f t="shared" si="108"/>
        <v>303884779</v>
      </c>
      <c r="AW77" s="15" t="s">
        <v>115</v>
      </c>
      <c r="AX77" s="46">
        <f aca="true" t="shared" si="109" ref="AX77:BD77">SUM(AX78:AX79)</f>
        <v>427680705</v>
      </c>
      <c r="AY77" s="46">
        <f t="shared" si="109"/>
        <v>386231043</v>
      </c>
      <c r="AZ77" s="46">
        <f t="shared" si="109"/>
        <v>3259687</v>
      </c>
      <c r="BA77" s="42">
        <f t="shared" si="109"/>
        <v>674294271</v>
      </c>
      <c r="BB77" s="45">
        <f t="shared" si="109"/>
        <v>689739261</v>
      </c>
      <c r="BC77" s="42">
        <f t="shared" si="109"/>
        <v>853471448</v>
      </c>
      <c r="BD77" s="46">
        <f t="shared" si="109"/>
        <v>359442099</v>
      </c>
      <c r="BE77" s="15" t="s">
        <v>115</v>
      </c>
      <c r="BF77" s="45">
        <f>SUM(BF78:BF79)</f>
        <v>707239160</v>
      </c>
      <c r="BG77" s="46">
        <f>SUM(BG78:BG79)</f>
        <v>114263000</v>
      </c>
      <c r="BH77" s="46">
        <f>SUM(BH78:BH79)</f>
        <v>87003945</v>
      </c>
      <c r="BI77" s="42">
        <f>SUM(BI78:BI79)</f>
        <v>209438013</v>
      </c>
      <c r="BJ77" s="45">
        <f>SUM(BJ78:BJ79)</f>
        <v>56830507624.65</v>
      </c>
      <c r="BK77" s="46">
        <f t="shared" si="70"/>
        <v>12.291500154084398</v>
      </c>
      <c r="BM77" s="37"/>
    </row>
    <row r="78" spans="1:65" s="31" customFormat="1" ht="15" customHeight="1">
      <c r="A78" s="22" t="s">
        <v>116</v>
      </c>
      <c r="B78" s="48">
        <v>12525355248.32</v>
      </c>
      <c r="C78" s="48">
        <v>457522032</v>
      </c>
      <c r="D78" s="49">
        <v>4747430496</v>
      </c>
      <c r="E78" s="47">
        <v>4813069545.04</v>
      </c>
      <c r="F78" s="48">
        <v>78979783</v>
      </c>
      <c r="G78" s="48">
        <v>48107630</v>
      </c>
      <c r="H78" s="49">
        <v>1720847862.2</v>
      </c>
      <c r="I78" s="22" t="s">
        <v>116</v>
      </c>
      <c r="J78" s="48">
        <v>1657649536</v>
      </c>
      <c r="K78" s="48">
        <v>727393486</v>
      </c>
      <c r="L78" s="49">
        <v>45883805.62</v>
      </c>
      <c r="M78" s="47">
        <v>861697827.85</v>
      </c>
      <c r="N78" s="48">
        <v>278831425</v>
      </c>
      <c r="O78" s="48">
        <v>201670096</v>
      </c>
      <c r="P78" s="49">
        <v>441857713</v>
      </c>
      <c r="Q78" s="22" t="s">
        <v>116</v>
      </c>
      <c r="R78" s="48">
        <v>602790029</v>
      </c>
      <c r="S78" s="48">
        <v>463573529</v>
      </c>
      <c r="T78" s="49">
        <v>174650587</v>
      </c>
      <c r="U78" s="47">
        <v>571413710</v>
      </c>
      <c r="V78" s="48">
        <v>514286572</v>
      </c>
      <c r="W78" s="48">
        <v>201045603</v>
      </c>
      <c r="X78" s="49">
        <v>621626531</v>
      </c>
      <c r="Y78" s="22" t="s">
        <v>116</v>
      </c>
      <c r="Z78" s="74">
        <v>599648614</v>
      </c>
      <c r="AA78" s="48">
        <v>429638744.13</v>
      </c>
      <c r="AB78" s="49">
        <v>144662254.64</v>
      </c>
      <c r="AC78" s="47">
        <v>167014213</v>
      </c>
      <c r="AD78" s="47">
        <v>175700128</v>
      </c>
      <c r="AE78" s="47">
        <v>44546016</v>
      </c>
      <c r="AF78" s="49">
        <v>702087602</v>
      </c>
      <c r="AG78" s="22" t="s">
        <v>116</v>
      </c>
      <c r="AH78" s="48">
        <v>956326085.24</v>
      </c>
      <c r="AI78" s="48">
        <v>490084234</v>
      </c>
      <c r="AJ78" s="49">
        <v>336714613</v>
      </c>
      <c r="AK78" s="74">
        <v>435595942</v>
      </c>
      <c r="AL78" s="48">
        <v>291637877</v>
      </c>
      <c r="AM78" s="49">
        <v>244914550</v>
      </c>
      <c r="AN78" s="49">
        <v>1145761508.36</v>
      </c>
      <c r="AO78" s="22" t="s">
        <v>116</v>
      </c>
      <c r="AP78" s="48">
        <v>96275556</v>
      </c>
      <c r="AQ78" s="49">
        <v>80418082</v>
      </c>
      <c r="AR78" s="49">
        <v>116246324</v>
      </c>
      <c r="AS78" s="47">
        <v>52516082</v>
      </c>
      <c r="AT78" s="48">
        <v>95180258</v>
      </c>
      <c r="AU78" s="74">
        <v>279342008</v>
      </c>
      <c r="AV78" s="49">
        <v>263777779</v>
      </c>
      <c r="AW78" s="22" t="s">
        <v>116</v>
      </c>
      <c r="AX78" s="49">
        <v>112326732</v>
      </c>
      <c r="AY78" s="49">
        <v>121837043</v>
      </c>
      <c r="AZ78" s="49">
        <v>2476687</v>
      </c>
      <c r="BA78" s="47">
        <v>191416271</v>
      </c>
      <c r="BB78" s="48">
        <v>157742209</v>
      </c>
      <c r="BC78" s="47">
        <v>229408189</v>
      </c>
      <c r="BD78" s="49">
        <v>11466616</v>
      </c>
      <c r="BE78" s="22" t="s">
        <v>116</v>
      </c>
      <c r="BF78" s="48">
        <v>176517160</v>
      </c>
      <c r="BG78" s="49">
        <v>60746000</v>
      </c>
      <c r="BH78" s="49">
        <v>39154945</v>
      </c>
      <c r="BI78" s="47">
        <v>81233764</v>
      </c>
      <c r="BJ78" s="54">
        <f>SUM(A78:BI78)</f>
        <v>40088097133.4</v>
      </c>
      <c r="BK78" s="41">
        <f t="shared" si="70"/>
        <v>8.670393292042517</v>
      </c>
      <c r="BM78" s="37"/>
    </row>
    <row r="79" spans="1:65" s="31" customFormat="1" ht="15" customHeight="1">
      <c r="A79" s="22" t="s">
        <v>117</v>
      </c>
      <c r="B79" s="48">
        <v>0</v>
      </c>
      <c r="C79" s="48">
        <v>8129000</v>
      </c>
      <c r="D79" s="49">
        <v>418503631</v>
      </c>
      <c r="E79" s="47">
        <v>717530000</v>
      </c>
      <c r="F79" s="48">
        <v>0</v>
      </c>
      <c r="G79" s="48">
        <v>0</v>
      </c>
      <c r="H79" s="49">
        <v>150363080.67</v>
      </c>
      <c r="I79" s="22" t="s">
        <v>117</v>
      </c>
      <c r="J79" s="48">
        <v>11362472</v>
      </c>
      <c r="K79" s="48">
        <v>143631000</v>
      </c>
      <c r="L79" s="49">
        <v>586612000</v>
      </c>
      <c r="M79" s="47">
        <v>68977985.57</v>
      </c>
      <c r="N79" s="48">
        <v>462435000</v>
      </c>
      <c r="O79" s="48">
        <v>703080000</v>
      </c>
      <c r="P79" s="49">
        <v>398908000</v>
      </c>
      <c r="Q79" s="22" t="s">
        <v>117</v>
      </c>
      <c r="R79" s="48">
        <v>248131000</v>
      </c>
      <c r="S79" s="48">
        <v>178983000</v>
      </c>
      <c r="T79" s="49">
        <v>359212000</v>
      </c>
      <c r="U79" s="47">
        <v>377984000</v>
      </c>
      <c r="V79" s="48">
        <v>40278000</v>
      </c>
      <c r="W79" s="48">
        <v>499289000</v>
      </c>
      <c r="X79" s="49">
        <v>768524665.01</v>
      </c>
      <c r="Y79" s="22" t="s">
        <v>117</v>
      </c>
      <c r="Z79" s="74">
        <v>782828000</v>
      </c>
      <c r="AA79" s="48">
        <v>904487000</v>
      </c>
      <c r="AB79" s="49">
        <v>84114148</v>
      </c>
      <c r="AC79" s="47">
        <v>0</v>
      </c>
      <c r="AD79" s="47">
        <v>281030000</v>
      </c>
      <c r="AE79" s="47">
        <v>901274493</v>
      </c>
      <c r="AF79" s="49">
        <v>426979000</v>
      </c>
      <c r="AG79" s="22" t="s">
        <v>117</v>
      </c>
      <c r="AH79" s="48">
        <v>16230000</v>
      </c>
      <c r="AI79" s="48">
        <v>296558000</v>
      </c>
      <c r="AJ79" s="49">
        <v>364267000</v>
      </c>
      <c r="AK79" s="74">
        <v>530000</v>
      </c>
      <c r="AL79" s="48">
        <v>370585000</v>
      </c>
      <c r="AM79" s="49">
        <v>171527000</v>
      </c>
      <c r="AN79" s="49">
        <v>466020000</v>
      </c>
      <c r="AO79" s="22" t="s">
        <v>117</v>
      </c>
      <c r="AP79" s="48">
        <v>33936000</v>
      </c>
      <c r="AQ79" s="49">
        <v>0</v>
      </c>
      <c r="AR79" s="49">
        <v>596558000</v>
      </c>
      <c r="AS79" s="47">
        <v>538777000</v>
      </c>
      <c r="AT79" s="48">
        <v>619261000</v>
      </c>
      <c r="AU79" s="74">
        <v>377671000</v>
      </c>
      <c r="AV79" s="49">
        <v>40107000</v>
      </c>
      <c r="AW79" s="22" t="s">
        <v>117</v>
      </c>
      <c r="AX79" s="49">
        <v>315353973</v>
      </c>
      <c r="AY79" s="49">
        <v>264394000</v>
      </c>
      <c r="AZ79" s="49">
        <v>783000</v>
      </c>
      <c r="BA79" s="47">
        <v>482878000</v>
      </c>
      <c r="BB79" s="48">
        <v>531997052</v>
      </c>
      <c r="BC79" s="47">
        <v>624063259</v>
      </c>
      <c r="BD79" s="49">
        <v>347975483</v>
      </c>
      <c r="BE79" s="22" t="s">
        <v>117</v>
      </c>
      <c r="BF79" s="48">
        <v>530722000</v>
      </c>
      <c r="BG79" s="49">
        <v>53517000</v>
      </c>
      <c r="BH79" s="49">
        <v>47849000</v>
      </c>
      <c r="BI79" s="47">
        <v>128204249</v>
      </c>
      <c r="BJ79" s="54">
        <f>SUM(A79:BI79)</f>
        <v>16742410491.25</v>
      </c>
      <c r="BK79" s="41">
        <f t="shared" si="70"/>
        <v>3.621106862041882</v>
      </c>
      <c r="BM79" s="37"/>
    </row>
    <row r="80" spans="1:65" s="31" customFormat="1" ht="15" customHeight="1">
      <c r="A80" s="23"/>
      <c r="B80" s="48"/>
      <c r="C80" s="48"/>
      <c r="D80" s="49"/>
      <c r="E80" s="47"/>
      <c r="F80" s="48"/>
      <c r="G80" s="48"/>
      <c r="H80" s="49"/>
      <c r="I80" s="23"/>
      <c r="J80" s="48"/>
      <c r="K80" s="48"/>
      <c r="L80" s="49"/>
      <c r="M80" s="47"/>
      <c r="N80" s="48"/>
      <c r="O80" s="48"/>
      <c r="P80" s="49"/>
      <c r="Q80" s="23"/>
      <c r="R80" s="48"/>
      <c r="S80" s="48"/>
      <c r="T80" s="49"/>
      <c r="U80" s="47"/>
      <c r="V80" s="48"/>
      <c r="W80" s="48"/>
      <c r="X80" s="49"/>
      <c r="Y80" s="23"/>
      <c r="Z80" s="74"/>
      <c r="AA80" s="48"/>
      <c r="AB80" s="49"/>
      <c r="AC80" s="47"/>
      <c r="AD80" s="47"/>
      <c r="AE80" s="47"/>
      <c r="AF80" s="49"/>
      <c r="AG80" s="23"/>
      <c r="AH80" s="48"/>
      <c r="AI80" s="48"/>
      <c r="AJ80" s="49"/>
      <c r="AK80" s="74"/>
      <c r="AL80" s="48"/>
      <c r="AM80" s="49"/>
      <c r="AN80" s="49"/>
      <c r="AO80" s="23"/>
      <c r="AP80" s="48"/>
      <c r="AQ80" s="49"/>
      <c r="AR80" s="49"/>
      <c r="AS80" s="47"/>
      <c r="AT80" s="48"/>
      <c r="AU80" s="74"/>
      <c r="AV80" s="49"/>
      <c r="AW80" s="23"/>
      <c r="AX80" s="49"/>
      <c r="AY80" s="49"/>
      <c r="AZ80" s="49"/>
      <c r="BA80" s="47"/>
      <c r="BB80" s="48"/>
      <c r="BC80" s="47"/>
      <c r="BD80" s="49"/>
      <c r="BE80" s="23"/>
      <c r="BF80" s="48"/>
      <c r="BG80" s="49"/>
      <c r="BH80" s="49"/>
      <c r="BI80" s="47"/>
      <c r="BJ80" s="54"/>
      <c r="BK80" s="46">
        <f t="shared" si="70"/>
        <v>0</v>
      </c>
      <c r="BM80" s="37"/>
    </row>
    <row r="81" spans="1:65" s="30" customFormat="1" ht="15" customHeight="1">
      <c r="A81" s="15" t="s">
        <v>159</v>
      </c>
      <c r="B81" s="45">
        <f>SUM(B82:B83)</f>
        <v>-636046756.16</v>
      </c>
      <c r="C81" s="45">
        <f aca="true" t="shared" si="110" ref="C81:J81">SUM(C82:C83)</f>
        <v>75661513</v>
      </c>
      <c r="D81" s="46">
        <f t="shared" si="110"/>
        <v>-83120219</v>
      </c>
      <c r="E81" s="42">
        <f t="shared" si="110"/>
        <v>116189586.42</v>
      </c>
      <c r="F81" s="45">
        <f t="shared" si="110"/>
        <v>-496185234.43</v>
      </c>
      <c r="G81" s="45">
        <f t="shared" si="110"/>
        <v>-372297181</v>
      </c>
      <c r="H81" s="46">
        <f t="shared" si="110"/>
        <v>85912797</v>
      </c>
      <c r="I81" s="15" t="s">
        <v>159</v>
      </c>
      <c r="J81" s="45">
        <f t="shared" si="110"/>
        <v>75104978</v>
      </c>
      <c r="K81" s="45">
        <f aca="true" t="shared" si="111" ref="K81:P81">SUM(K82:K83)</f>
        <v>428696970</v>
      </c>
      <c r="L81" s="46">
        <f t="shared" si="111"/>
        <v>55534827.7</v>
      </c>
      <c r="M81" s="42">
        <f t="shared" si="111"/>
        <v>-3769603</v>
      </c>
      <c r="N81" s="45">
        <f t="shared" si="111"/>
        <v>146719629</v>
      </c>
      <c r="O81" s="45">
        <f t="shared" si="111"/>
        <v>79825460</v>
      </c>
      <c r="P81" s="46">
        <f t="shared" si="111"/>
        <v>218236478</v>
      </c>
      <c r="Q81" s="15" t="s">
        <v>159</v>
      </c>
      <c r="R81" s="45">
        <f aca="true" t="shared" si="112" ref="R81:X81">SUM(R82:R83)</f>
        <v>356262560</v>
      </c>
      <c r="S81" s="45">
        <f t="shared" si="112"/>
        <v>71088917</v>
      </c>
      <c r="T81" s="46">
        <f t="shared" si="112"/>
        <v>247238973</v>
      </c>
      <c r="U81" s="42">
        <f t="shared" si="112"/>
        <v>350599006</v>
      </c>
      <c r="V81" s="45">
        <f t="shared" si="112"/>
        <v>51709926</v>
      </c>
      <c r="W81" s="45">
        <f>SUM(W82:W83)</f>
        <v>122172506</v>
      </c>
      <c r="X81" s="46">
        <f t="shared" si="112"/>
        <v>-242338870.09</v>
      </c>
      <c r="Y81" s="15" t="s">
        <v>159</v>
      </c>
      <c r="Z81" s="73">
        <f aca="true" t="shared" si="113" ref="Z81:AF81">SUM(Z82:Z83)</f>
        <v>329506360</v>
      </c>
      <c r="AA81" s="45">
        <f t="shared" si="113"/>
        <v>75464656.4</v>
      </c>
      <c r="AB81" s="46">
        <f t="shared" si="113"/>
        <v>2525045</v>
      </c>
      <c r="AC81" s="42">
        <f t="shared" si="113"/>
        <v>86500167</v>
      </c>
      <c r="AD81" s="42">
        <f t="shared" si="113"/>
        <v>196932625</v>
      </c>
      <c r="AE81" s="42">
        <f t="shared" si="113"/>
        <v>13144603</v>
      </c>
      <c r="AF81" s="46">
        <f t="shared" si="113"/>
        <v>-12072957</v>
      </c>
      <c r="AG81" s="15" t="s">
        <v>159</v>
      </c>
      <c r="AH81" s="45">
        <f aca="true" t="shared" si="114" ref="AH81:AN81">SUM(AH82:AH83)</f>
        <v>297615294.6</v>
      </c>
      <c r="AI81" s="45">
        <f t="shared" si="114"/>
        <v>178996897</v>
      </c>
      <c r="AJ81" s="46">
        <f t="shared" si="114"/>
        <v>431633665</v>
      </c>
      <c r="AK81" s="73">
        <f t="shared" si="114"/>
        <v>227950287</v>
      </c>
      <c r="AL81" s="45">
        <f t="shared" si="114"/>
        <v>107307876</v>
      </c>
      <c r="AM81" s="46">
        <f t="shared" si="114"/>
        <v>310473960</v>
      </c>
      <c r="AN81" s="46">
        <f t="shared" si="114"/>
        <v>297976991.58</v>
      </c>
      <c r="AO81" s="15" t="s">
        <v>159</v>
      </c>
      <c r="AP81" s="45">
        <f aca="true" t="shared" si="115" ref="AP81:AV81">SUM(AP82:AP83)</f>
        <v>16978182</v>
      </c>
      <c r="AQ81" s="46">
        <f t="shared" si="115"/>
        <v>98965487</v>
      </c>
      <c r="AR81" s="46">
        <f t="shared" si="115"/>
        <v>62279223</v>
      </c>
      <c r="AS81" s="42">
        <f t="shared" si="115"/>
        <v>310802784</v>
      </c>
      <c r="AT81" s="45">
        <f t="shared" si="115"/>
        <v>322281397</v>
      </c>
      <c r="AU81" s="73">
        <f t="shared" si="115"/>
        <v>532315630</v>
      </c>
      <c r="AV81" s="46">
        <f t="shared" si="115"/>
        <v>121913471</v>
      </c>
      <c r="AW81" s="15" t="s">
        <v>159</v>
      </c>
      <c r="AX81" s="46">
        <f aca="true" t="shared" si="116" ref="AX81:BD81">SUM(AX82:AX83)</f>
        <v>110143403</v>
      </c>
      <c r="AY81" s="46">
        <f t="shared" si="116"/>
        <v>121877399</v>
      </c>
      <c r="AZ81" s="46">
        <f t="shared" si="116"/>
        <v>-13920211</v>
      </c>
      <c r="BA81" s="42">
        <f t="shared" si="116"/>
        <v>195514202</v>
      </c>
      <c r="BB81" s="45">
        <f t="shared" si="116"/>
        <v>52021884</v>
      </c>
      <c r="BC81" s="42">
        <f t="shared" si="116"/>
        <v>136272605.24</v>
      </c>
      <c r="BD81" s="46">
        <f t="shared" si="116"/>
        <v>224623953</v>
      </c>
      <c r="BE81" s="15" t="s">
        <v>159</v>
      </c>
      <c r="BF81" s="45">
        <f>SUM(BF82:BF83)</f>
        <v>24484443</v>
      </c>
      <c r="BG81" s="46">
        <f>SUM(BG82:BG83)</f>
        <v>19086075</v>
      </c>
      <c r="BH81" s="46">
        <f>SUM(BH82:BH83)</f>
        <v>58766035</v>
      </c>
      <c r="BI81" s="42">
        <f>SUM(BI82:BI83)</f>
        <v>-816223</v>
      </c>
      <c r="BJ81" s="45">
        <f>SUM(BJ82:BJ83)</f>
        <v>5584741473.26</v>
      </c>
      <c r="BK81" s="46">
        <f t="shared" si="70"/>
        <v>1.2078873398857763</v>
      </c>
      <c r="BM81" s="37"/>
    </row>
    <row r="82" spans="1:65" s="31" customFormat="1" ht="15" customHeight="1">
      <c r="A82" s="17" t="s">
        <v>47</v>
      </c>
      <c r="B82" s="48">
        <v>0</v>
      </c>
      <c r="C82" s="48">
        <v>94331166</v>
      </c>
      <c r="D82" s="49">
        <v>0</v>
      </c>
      <c r="E82" s="47">
        <v>116189586.42</v>
      </c>
      <c r="F82" s="48">
        <v>0</v>
      </c>
      <c r="G82" s="48">
        <v>0</v>
      </c>
      <c r="H82" s="49">
        <v>85912797</v>
      </c>
      <c r="I82" s="17" t="s">
        <v>47</v>
      </c>
      <c r="J82" s="48">
        <v>75104978</v>
      </c>
      <c r="K82" s="48">
        <v>428696970</v>
      </c>
      <c r="L82" s="49">
        <v>55534827.7</v>
      </c>
      <c r="M82" s="47">
        <v>0</v>
      </c>
      <c r="N82" s="48">
        <v>146719629</v>
      </c>
      <c r="O82" s="48">
        <v>79825460</v>
      </c>
      <c r="P82" s="49">
        <v>218236478</v>
      </c>
      <c r="Q82" s="17" t="s">
        <v>47</v>
      </c>
      <c r="R82" s="48">
        <v>356262560</v>
      </c>
      <c r="S82" s="48">
        <v>71088917</v>
      </c>
      <c r="T82" s="49">
        <v>247238973</v>
      </c>
      <c r="U82" s="47">
        <v>350599006</v>
      </c>
      <c r="V82" s="48">
        <v>66662112</v>
      </c>
      <c r="W82" s="48">
        <v>122172506</v>
      </c>
      <c r="X82" s="49">
        <v>0</v>
      </c>
      <c r="Y82" s="17" t="s">
        <v>47</v>
      </c>
      <c r="Z82" s="74">
        <v>329506360</v>
      </c>
      <c r="AA82" s="48">
        <v>75464656.4</v>
      </c>
      <c r="AB82" s="49">
        <v>2525045</v>
      </c>
      <c r="AC82" s="47">
        <v>89079609</v>
      </c>
      <c r="AD82" s="47">
        <v>196932625</v>
      </c>
      <c r="AE82" s="47">
        <v>13144603</v>
      </c>
      <c r="AF82" s="49">
        <v>605633</v>
      </c>
      <c r="AG82" s="17" t="s">
        <v>47</v>
      </c>
      <c r="AH82" s="48">
        <v>297615294.6</v>
      </c>
      <c r="AI82" s="48">
        <v>178996897</v>
      </c>
      <c r="AJ82" s="49">
        <v>431633665</v>
      </c>
      <c r="AK82" s="74">
        <v>227950287</v>
      </c>
      <c r="AL82" s="48">
        <v>107307876</v>
      </c>
      <c r="AM82" s="49">
        <v>310473960</v>
      </c>
      <c r="AN82" s="49">
        <v>297976991.58</v>
      </c>
      <c r="AO82" s="17" t="s">
        <v>47</v>
      </c>
      <c r="AP82" s="48">
        <v>16978182</v>
      </c>
      <c r="AQ82" s="49">
        <v>98965487</v>
      </c>
      <c r="AR82" s="49">
        <v>62279223</v>
      </c>
      <c r="AS82" s="47">
        <v>310802784</v>
      </c>
      <c r="AT82" s="48">
        <v>322281397</v>
      </c>
      <c r="AU82" s="74">
        <v>532315630</v>
      </c>
      <c r="AV82" s="49">
        <v>121913471</v>
      </c>
      <c r="AW82" s="17" t="s">
        <v>47</v>
      </c>
      <c r="AX82" s="49">
        <v>110143403</v>
      </c>
      <c r="AY82" s="49">
        <v>121877399</v>
      </c>
      <c r="AZ82" s="49">
        <v>2839025</v>
      </c>
      <c r="BA82" s="47">
        <v>195514202</v>
      </c>
      <c r="BB82" s="48">
        <v>54564883</v>
      </c>
      <c r="BC82" s="47">
        <v>136272605.24</v>
      </c>
      <c r="BD82" s="49">
        <v>224623953</v>
      </c>
      <c r="BE82" s="17" t="s">
        <v>47</v>
      </c>
      <c r="BF82" s="48">
        <v>37118749</v>
      </c>
      <c r="BG82" s="49">
        <v>19086075</v>
      </c>
      <c r="BH82" s="49">
        <v>58766035</v>
      </c>
      <c r="BI82" s="47">
        <v>0</v>
      </c>
      <c r="BJ82" s="54">
        <f>SUM(A82:BI82)</f>
        <v>7500131971.94</v>
      </c>
      <c r="BK82" s="41">
        <f t="shared" si="70"/>
        <v>1.6221546690666495</v>
      </c>
      <c r="BM82" s="37"/>
    </row>
    <row r="83" spans="1:65" s="31" customFormat="1" ht="15" customHeight="1">
      <c r="A83" s="17" t="s">
        <v>160</v>
      </c>
      <c r="B83" s="48">
        <v>-636046756.16</v>
      </c>
      <c r="C83" s="48">
        <v>-18669653</v>
      </c>
      <c r="D83" s="49">
        <v>-83120219</v>
      </c>
      <c r="E83" s="47">
        <v>0</v>
      </c>
      <c r="F83" s="48">
        <v>-496185234.43</v>
      </c>
      <c r="G83" s="48">
        <v>-372297181</v>
      </c>
      <c r="H83" s="49">
        <v>0</v>
      </c>
      <c r="I83" s="17" t="s">
        <v>160</v>
      </c>
      <c r="J83" s="48">
        <v>0</v>
      </c>
      <c r="K83" s="48">
        <v>0</v>
      </c>
      <c r="L83" s="49">
        <v>0</v>
      </c>
      <c r="M83" s="47">
        <v>-3769603</v>
      </c>
      <c r="N83" s="48">
        <v>0</v>
      </c>
      <c r="O83" s="48">
        <v>0</v>
      </c>
      <c r="P83" s="49">
        <v>0</v>
      </c>
      <c r="Q83" s="17" t="s">
        <v>160</v>
      </c>
      <c r="R83" s="48">
        <v>0</v>
      </c>
      <c r="S83" s="48">
        <v>0</v>
      </c>
      <c r="T83" s="49">
        <v>0</v>
      </c>
      <c r="U83" s="47">
        <v>0</v>
      </c>
      <c r="V83" s="48">
        <v>-14952186</v>
      </c>
      <c r="W83" s="48">
        <v>0</v>
      </c>
      <c r="X83" s="49">
        <v>-242338870.09</v>
      </c>
      <c r="Y83" s="17" t="s">
        <v>160</v>
      </c>
      <c r="Z83" s="74">
        <v>0</v>
      </c>
      <c r="AA83" s="48">
        <v>0</v>
      </c>
      <c r="AB83" s="49">
        <v>0</v>
      </c>
      <c r="AC83" s="47">
        <v>-2579442</v>
      </c>
      <c r="AD83" s="47">
        <v>0</v>
      </c>
      <c r="AE83" s="47">
        <v>0</v>
      </c>
      <c r="AF83" s="49">
        <v>-12678590</v>
      </c>
      <c r="AG83" s="17" t="s">
        <v>160</v>
      </c>
      <c r="AH83" s="48">
        <v>0</v>
      </c>
      <c r="AI83" s="48">
        <v>0</v>
      </c>
      <c r="AJ83" s="49">
        <v>0</v>
      </c>
      <c r="AK83" s="74">
        <v>0</v>
      </c>
      <c r="AL83" s="48">
        <v>0</v>
      </c>
      <c r="AM83" s="49">
        <v>0</v>
      </c>
      <c r="AN83" s="49">
        <v>0</v>
      </c>
      <c r="AO83" s="17" t="s">
        <v>160</v>
      </c>
      <c r="AP83" s="48">
        <v>0</v>
      </c>
      <c r="AQ83" s="49">
        <v>0</v>
      </c>
      <c r="AR83" s="49">
        <v>0</v>
      </c>
      <c r="AS83" s="47">
        <v>0</v>
      </c>
      <c r="AT83" s="48">
        <v>0</v>
      </c>
      <c r="AU83" s="74">
        <v>0</v>
      </c>
      <c r="AV83" s="49">
        <v>0</v>
      </c>
      <c r="AW83" s="17" t="s">
        <v>160</v>
      </c>
      <c r="AX83" s="49">
        <v>0</v>
      </c>
      <c r="AY83" s="49">
        <v>0</v>
      </c>
      <c r="AZ83" s="49">
        <v>-16759236</v>
      </c>
      <c r="BA83" s="47">
        <v>0</v>
      </c>
      <c r="BB83" s="48">
        <v>-2542999</v>
      </c>
      <c r="BC83" s="47">
        <v>0</v>
      </c>
      <c r="BD83" s="49">
        <v>0</v>
      </c>
      <c r="BE83" s="17" t="s">
        <v>160</v>
      </c>
      <c r="BF83" s="48">
        <v>-12634306</v>
      </c>
      <c r="BG83" s="49">
        <v>0</v>
      </c>
      <c r="BH83" s="49">
        <v>0</v>
      </c>
      <c r="BI83" s="47">
        <v>-816223</v>
      </c>
      <c r="BJ83" s="54">
        <f>SUM(A83:BI83)</f>
        <v>-1915390498.6799998</v>
      </c>
      <c r="BK83" s="41">
        <f t="shared" si="70"/>
        <v>-0.4142673291808733</v>
      </c>
      <c r="BM83" s="37"/>
    </row>
    <row r="84" spans="1:65" s="31" customFormat="1" ht="15" customHeight="1">
      <c r="A84" s="23"/>
      <c r="B84" s="48"/>
      <c r="C84" s="48"/>
      <c r="D84" s="49"/>
      <c r="E84" s="47"/>
      <c r="F84" s="48"/>
      <c r="G84" s="48"/>
      <c r="H84" s="49"/>
      <c r="I84" s="23"/>
      <c r="J84" s="48"/>
      <c r="K84" s="48"/>
      <c r="L84" s="49"/>
      <c r="M84" s="47"/>
      <c r="N84" s="48"/>
      <c r="O84" s="48"/>
      <c r="P84" s="49"/>
      <c r="Q84" s="23"/>
      <c r="R84" s="48"/>
      <c r="S84" s="48"/>
      <c r="T84" s="49"/>
      <c r="U84" s="47"/>
      <c r="V84" s="48"/>
      <c r="W84" s="48"/>
      <c r="X84" s="49"/>
      <c r="Y84" s="23"/>
      <c r="Z84" s="74"/>
      <c r="AA84" s="48"/>
      <c r="AB84" s="49"/>
      <c r="AC84" s="47"/>
      <c r="AD84" s="47"/>
      <c r="AE84" s="47"/>
      <c r="AF84" s="49"/>
      <c r="AG84" s="23"/>
      <c r="AH84" s="48"/>
      <c r="AI84" s="48"/>
      <c r="AJ84" s="49"/>
      <c r="AK84" s="74"/>
      <c r="AL84" s="48"/>
      <c r="AM84" s="49"/>
      <c r="AN84" s="49"/>
      <c r="AO84" s="23"/>
      <c r="AP84" s="48"/>
      <c r="AQ84" s="49"/>
      <c r="AR84" s="49"/>
      <c r="AS84" s="47"/>
      <c r="AT84" s="48"/>
      <c r="AU84" s="74"/>
      <c r="AV84" s="49"/>
      <c r="AW84" s="23"/>
      <c r="AX84" s="49"/>
      <c r="AY84" s="49"/>
      <c r="AZ84" s="49"/>
      <c r="BA84" s="47"/>
      <c r="BB84" s="48"/>
      <c r="BC84" s="47"/>
      <c r="BD84" s="49"/>
      <c r="BE84" s="23"/>
      <c r="BF84" s="48"/>
      <c r="BG84" s="49"/>
      <c r="BH84" s="49"/>
      <c r="BI84" s="47"/>
      <c r="BJ84" s="54"/>
      <c r="BK84" s="46">
        <f t="shared" si="70"/>
        <v>0</v>
      </c>
      <c r="BM84" s="37"/>
    </row>
    <row r="85" spans="1:65" s="30" customFormat="1" ht="15" customHeight="1">
      <c r="A85" s="15" t="s">
        <v>118</v>
      </c>
      <c r="B85" s="45">
        <f>SUM(B86:B87)</f>
        <v>0</v>
      </c>
      <c r="C85" s="45">
        <f aca="true" t="shared" si="117" ref="C85:J85">SUM(C86:C87)</f>
        <v>0</v>
      </c>
      <c r="D85" s="46">
        <f t="shared" si="117"/>
        <v>0</v>
      </c>
      <c r="E85" s="42">
        <f t="shared" si="117"/>
        <v>0</v>
      </c>
      <c r="F85" s="45">
        <f t="shared" si="117"/>
        <v>0</v>
      </c>
      <c r="G85" s="45">
        <f t="shared" si="117"/>
        <v>0</v>
      </c>
      <c r="H85" s="46">
        <f t="shared" si="117"/>
        <v>0</v>
      </c>
      <c r="I85" s="15" t="s">
        <v>118</v>
      </c>
      <c r="J85" s="45">
        <f t="shared" si="117"/>
        <v>0</v>
      </c>
      <c r="K85" s="45">
        <f aca="true" t="shared" si="118" ref="K85:P85">SUM(K86:K87)</f>
        <v>0</v>
      </c>
      <c r="L85" s="46">
        <f t="shared" si="118"/>
        <v>0</v>
      </c>
      <c r="M85" s="42">
        <f t="shared" si="118"/>
        <v>0</v>
      </c>
      <c r="N85" s="45">
        <f t="shared" si="118"/>
        <v>0</v>
      </c>
      <c r="O85" s="45">
        <f t="shared" si="118"/>
        <v>0</v>
      </c>
      <c r="P85" s="46">
        <f t="shared" si="118"/>
        <v>0</v>
      </c>
      <c r="Q85" s="15" t="s">
        <v>118</v>
      </c>
      <c r="R85" s="45">
        <f aca="true" t="shared" si="119" ref="R85:X85">SUM(R86:R87)</f>
        <v>0</v>
      </c>
      <c r="S85" s="45">
        <f t="shared" si="119"/>
        <v>0</v>
      </c>
      <c r="T85" s="46">
        <f t="shared" si="119"/>
        <v>0</v>
      </c>
      <c r="U85" s="42">
        <f t="shared" si="119"/>
        <v>0</v>
      </c>
      <c r="V85" s="45">
        <f t="shared" si="119"/>
        <v>0</v>
      </c>
      <c r="W85" s="45">
        <f>SUM(W86:W87)</f>
        <v>0</v>
      </c>
      <c r="X85" s="46">
        <f t="shared" si="119"/>
        <v>0</v>
      </c>
      <c r="Y85" s="15" t="s">
        <v>118</v>
      </c>
      <c r="Z85" s="73">
        <f aca="true" t="shared" si="120" ref="Z85:AF85">SUM(Z86:Z87)</f>
        <v>0</v>
      </c>
      <c r="AA85" s="45">
        <f t="shared" si="120"/>
        <v>0</v>
      </c>
      <c r="AB85" s="46">
        <f t="shared" si="120"/>
        <v>0</v>
      </c>
      <c r="AC85" s="42">
        <f t="shared" si="120"/>
        <v>0</v>
      </c>
      <c r="AD85" s="42">
        <f t="shared" si="120"/>
        <v>0</v>
      </c>
      <c r="AE85" s="42">
        <f t="shared" si="120"/>
        <v>0</v>
      </c>
      <c r="AF85" s="46">
        <f t="shared" si="120"/>
        <v>0</v>
      </c>
      <c r="AG85" s="15" t="s">
        <v>118</v>
      </c>
      <c r="AH85" s="45">
        <f aca="true" t="shared" si="121" ref="AH85:AN85">SUM(AH86:AH87)</f>
        <v>0</v>
      </c>
      <c r="AI85" s="45">
        <f t="shared" si="121"/>
        <v>0</v>
      </c>
      <c r="AJ85" s="46">
        <f t="shared" si="121"/>
        <v>0</v>
      </c>
      <c r="AK85" s="73">
        <f t="shared" si="121"/>
        <v>0</v>
      </c>
      <c r="AL85" s="45">
        <f t="shared" si="121"/>
        <v>0</v>
      </c>
      <c r="AM85" s="46">
        <f t="shared" si="121"/>
        <v>0</v>
      </c>
      <c r="AN85" s="46">
        <f t="shared" si="121"/>
        <v>0</v>
      </c>
      <c r="AO85" s="15" t="s">
        <v>118</v>
      </c>
      <c r="AP85" s="45">
        <f aca="true" t="shared" si="122" ref="AP85:AV85">SUM(AP86:AP87)</f>
        <v>0</v>
      </c>
      <c r="AQ85" s="46">
        <f t="shared" si="122"/>
        <v>0</v>
      </c>
      <c r="AR85" s="46">
        <f t="shared" si="122"/>
        <v>0</v>
      </c>
      <c r="AS85" s="42">
        <f t="shared" si="122"/>
        <v>0</v>
      </c>
      <c r="AT85" s="45">
        <f t="shared" si="122"/>
        <v>0</v>
      </c>
      <c r="AU85" s="73">
        <f t="shared" si="122"/>
        <v>0</v>
      </c>
      <c r="AV85" s="46">
        <f t="shared" si="122"/>
        <v>0</v>
      </c>
      <c r="AW85" s="15" t="s">
        <v>118</v>
      </c>
      <c r="AX85" s="46">
        <f aca="true" t="shared" si="123" ref="AX85:BD85">SUM(AX86:AX87)</f>
        <v>0</v>
      </c>
      <c r="AY85" s="46">
        <f t="shared" si="123"/>
        <v>0</v>
      </c>
      <c r="AZ85" s="46">
        <f t="shared" si="123"/>
        <v>0</v>
      </c>
      <c r="BA85" s="42">
        <f t="shared" si="123"/>
        <v>0</v>
      </c>
      <c r="BB85" s="45">
        <f t="shared" si="123"/>
        <v>0</v>
      </c>
      <c r="BC85" s="42">
        <f t="shared" si="123"/>
        <v>0</v>
      </c>
      <c r="BD85" s="46">
        <f t="shared" si="123"/>
        <v>0</v>
      </c>
      <c r="BE85" s="15" t="s">
        <v>118</v>
      </c>
      <c r="BF85" s="45">
        <f>SUM(BF86:BF87)</f>
        <v>0</v>
      </c>
      <c r="BG85" s="46">
        <f>SUM(BG86:BG87)</f>
        <v>0</v>
      </c>
      <c r="BH85" s="46">
        <f>SUM(BH86:BH87)</f>
        <v>0</v>
      </c>
      <c r="BI85" s="42">
        <f>SUM(BI86:BI87)</f>
        <v>0</v>
      </c>
      <c r="BJ85" s="45">
        <f>SUM(BJ86:BJ87)</f>
        <v>0</v>
      </c>
      <c r="BK85" s="46">
        <f t="shared" si="70"/>
        <v>0</v>
      </c>
      <c r="BM85" s="37"/>
    </row>
    <row r="86" spans="1:65" s="31" customFormat="1" ht="15" customHeight="1">
      <c r="A86" s="22" t="s">
        <v>119</v>
      </c>
      <c r="B86" s="48">
        <v>0</v>
      </c>
      <c r="C86" s="48">
        <v>0</v>
      </c>
      <c r="D86" s="49">
        <v>0</v>
      </c>
      <c r="E86" s="47">
        <v>0</v>
      </c>
      <c r="F86" s="48">
        <v>0</v>
      </c>
      <c r="G86" s="48">
        <v>0</v>
      </c>
      <c r="H86" s="49">
        <v>0</v>
      </c>
      <c r="I86" s="22" t="s">
        <v>119</v>
      </c>
      <c r="J86" s="48">
        <v>0</v>
      </c>
      <c r="K86" s="48">
        <v>0</v>
      </c>
      <c r="L86" s="49">
        <v>0</v>
      </c>
      <c r="M86" s="47">
        <v>0</v>
      </c>
      <c r="N86" s="48">
        <v>0</v>
      </c>
      <c r="O86" s="48">
        <v>0</v>
      </c>
      <c r="P86" s="49">
        <v>0</v>
      </c>
      <c r="Q86" s="22" t="s">
        <v>119</v>
      </c>
      <c r="R86" s="48">
        <v>0</v>
      </c>
      <c r="S86" s="48">
        <v>0</v>
      </c>
      <c r="T86" s="49">
        <v>0</v>
      </c>
      <c r="U86" s="47">
        <v>0</v>
      </c>
      <c r="V86" s="48">
        <v>0</v>
      </c>
      <c r="W86" s="48">
        <v>0</v>
      </c>
      <c r="X86" s="49">
        <v>0</v>
      </c>
      <c r="Y86" s="22" t="s">
        <v>119</v>
      </c>
      <c r="Z86" s="74">
        <v>0</v>
      </c>
      <c r="AA86" s="48">
        <v>0</v>
      </c>
      <c r="AB86" s="49">
        <v>0</v>
      </c>
      <c r="AC86" s="47">
        <v>0</v>
      </c>
      <c r="AD86" s="47">
        <v>0</v>
      </c>
      <c r="AE86" s="47">
        <v>0</v>
      </c>
      <c r="AF86" s="49">
        <v>0</v>
      </c>
      <c r="AG86" s="22" t="s">
        <v>119</v>
      </c>
      <c r="AH86" s="48">
        <v>0</v>
      </c>
      <c r="AI86" s="48">
        <v>0</v>
      </c>
      <c r="AJ86" s="49">
        <v>0</v>
      </c>
      <c r="AK86" s="74">
        <v>0</v>
      </c>
      <c r="AL86" s="48">
        <v>0</v>
      </c>
      <c r="AM86" s="49">
        <v>0</v>
      </c>
      <c r="AN86" s="49">
        <v>0</v>
      </c>
      <c r="AO86" s="22" t="s">
        <v>119</v>
      </c>
      <c r="AP86" s="48">
        <v>0</v>
      </c>
      <c r="AQ86" s="49">
        <v>0</v>
      </c>
      <c r="AR86" s="49">
        <v>0</v>
      </c>
      <c r="AS86" s="47">
        <v>0</v>
      </c>
      <c r="AT86" s="48">
        <v>0</v>
      </c>
      <c r="AU86" s="74">
        <v>0</v>
      </c>
      <c r="AV86" s="49">
        <v>0</v>
      </c>
      <c r="AW86" s="22" t="s">
        <v>119</v>
      </c>
      <c r="AX86" s="49">
        <v>0</v>
      </c>
      <c r="AY86" s="49">
        <v>0</v>
      </c>
      <c r="AZ86" s="49">
        <v>0</v>
      </c>
      <c r="BA86" s="47">
        <v>0</v>
      </c>
      <c r="BB86" s="48">
        <v>0</v>
      </c>
      <c r="BC86" s="47">
        <v>0</v>
      </c>
      <c r="BD86" s="49">
        <v>0</v>
      </c>
      <c r="BE86" s="22" t="s">
        <v>119</v>
      </c>
      <c r="BF86" s="48">
        <v>0</v>
      </c>
      <c r="BG86" s="49">
        <v>0</v>
      </c>
      <c r="BH86" s="49">
        <v>0</v>
      </c>
      <c r="BI86" s="47">
        <v>0</v>
      </c>
      <c r="BJ86" s="54">
        <f>SUM(A86:BI86)</f>
        <v>0</v>
      </c>
      <c r="BK86" s="41">
        <f t="shared" si="70"/>
        <v>0</v>
      </c>
      <c r="BM86" s="37"/>
    </row>
    <row r="87" spans="1:65" s="31" customFormat="1" ht="15" customHeight="1">
      <c r="A87" s="22" t="s">
        <v>120</v>
      </c>
      <c r="B87" s="48">
        <v>0</v>
      </c>
      <c r="C87" s="48">
        <v>0</v>
      </c>
      <c r="D87" s="49">
        <v>0</v>
      </c>
      <c r="E87" s="47">
        <v>0</v>
      </c>
      <c r="F87" s="48">
        <v>0</v>
      </c>
      <c r="G87" s="48">
        <v>0</v>
      </c>
      <c r="H87" s="49">
        <v>0</v>
      </c>
      <c r="I87" s="22" t="s">
        <v>120</v>
      </c>
      <c r="J87" s="48">
        <v>0</v>
      </c>
      <c r="K87" s="48">
        <v>0</v>
      </c>
      <c r="L87" s="49">
        <v>0</v>
      </c>
      <c r="M87" s="47">
        <v>0</v>
      </c>
      <c r="N87" s="48">
        <v>0</v>
      </c>
      <c r="O87" s="48">
        <v>0</v>
      </c>
      <c r="P87" s="49">
        <v>0</v>
      </c>
      <c r="Q87" s="22" t="s">
        <v>120</v>
      </c>
      <c r="R87" s="48">
        <v>0</v>
      </c>
      <c r="S87" s="48">
        <v>0</v>
      </c>
      <c r="T87" s="49">
        <v>0</v>
      </c>
      <c r="U87" s="47">
        <v>0</v>
      </c>
      <c r="V87" s="48">
        <v>0</v>
      </c>
      <c r="W87" s="48">
        <v>0</v>
      </c>
      <c r="X87" s="49">
        <v>0</v>
      </c>
      <c r="Y87" s="22" t="s">
        <v>120</v>
      </c>
      <c r="Z87" s="74">
        <v>0</v>
      </c>
      <c r="AA87" s="48">
        <v>0</v>
      </c>
      <c r="AB87" s="49">
        <v>0</v>
      </c>
      <c r="AC87" s="47">
        <v>0</v>
      </c>
      <c r="AD87" s="47">
        <v>0</v>
      </c>
      <c r="AE87" s="47">
        <v>0</v>
      </c>
      <c r="AF87" s="49">
        <v>0</v>
      </c>
      <c r="AG87" s="22" t="s">
        <v>120</v>
      </c>
      <c r="AH87" s="48">
        <v>0</v>
      </c>
      <c r="AI87" s="48">
        <v>0</v>
      </c>
      <c r="AJ87" s="49">
        <v>0</v>
      </c>
      <c r="AK87" s="74">
        <v>0</v>
      </c>
      <c r="AL87" s="48">
        <v>0</v>
      </c>
      <c r="AM87" s="49">
        <v>0</v>
      </c>
      <c r="AN87" s="49">
        <v>0</v>
      </c>
      <c r="AO87" s="22" t="s">
        <v>120</v>
      </c>
      <c r="AP87" s="48">
        <v>0</v>
      </c>
      <c r="AQ87" s="49">
        <v>0</v>
      </c>
      <c r="AR87" s="49">
        <v>0</v>
      </c>
      <c r="AS87" s="47">
        <v>0</v>
      </c>
      <c r="AT87" s="48">
        <v>0</v>
      </c>
      <c r="AU87" s="74">
        <v>0</v>
      </c>
      <c r="AV87" s="49">
        <v>0</v>
      </c>
      <c r="AW87" s="22" t="s">
        <v>120</v>
      </c>
      <c r="AX87" s="49">
        <v>0</v>
      </c>
      <c r="AY87" s="49">
        <v>0</v>
      </c>
      <c r="AZ87" s="49">
        <v>0</v>
      </c>
      <c r="BA87" s="47">
        <v>0</v>
      </c>
      <c r="BB87" s="48">
        <v>0</v>
      </c>
      <c r="BC87" s="47">
        <v>0</v>
      </c>
      <c r="BD87" s="49">
        <v>0</v>
      </c>
      <c r="BE87" s="22" t="s">
        <v>120</v>
      </c>
      <c r="BF87" s="48">
        <v>0</v>
      </c>
      <c r="BG87" s="49">
        <v>0</v>
      </c>
      <c r="BH87" s="49">
        <v>0</v>
      </c>
      <c r="BI87" s="47">
        <v>0</v>
      </c>
      <c r="BJ87" s="54">
        <f>SUM(A87:BI87)</f>
        <v>0</v>
      </c>
      <c r="BK87" s="46">
        <f t="shared" si="70"/>
        <v>0</v>
      </c>
      <c r="BM87" s="37"/>
    </row>
    <row r="88" spans="1:65" s="31" customFormat="1" ht="15" customHeight="1">
      <c r="A88" s="23"/>
      <c r="B88" s="48"/>
      <c r="C88" s="48"/>
      <c r="D88" s="49"/>
      <c r="E88" s="47"/>
      <c r="F88" s="48"/>
      <c r="G88" s="48"/>
      <c r="H88" s="49"/>
      <c r="I88" s="23"/>
      <c r="J88" s="48"/>
      <c r="K88" s="48"/>
      <c r="L88" s="49"/>
      <c r="M88" s="47"/>
      <c r="N88" s="48"/>
      <c r="O88" s="48"/>
      <c r="P88" s="49"/>
      <c r="Q88" s="23"/>
      <c r="R88" s="48"/>
      <c r="S88" s="48"/>
      <c r="T88" s="49"/>
      <c r="U88" s="47"/>
      <c r="V88" s="48"/>
      <c r="W88" s="48"/>
      <c r="X88" s="49"/>
      <c r="Y88" s="23"/>
      <c r="Z88" s="74"/>
      <c r="AA88" s="48"/>
      <c r="AB88" s="49"/>
      <c r="AC88" s="47"/>
      <c r="AD88" s="47"/>
      <c r="AE88" s="47"/>
      <c r="AF88" s="49"/>
      <c r="AG88" s="23"/>
      <c r="AH88" s="48"/>
      <c r="AI88" s="48"/>
      <c r="AJ88" s="49"/>
      <c r="AK88" s="74"/>
      <c r="AL88" s="48"/>
      <c r="AM88" s="49"/>
      <c r="AN88" s="49"/>
      <c r="AO88" s="23"/>
      <c r="AP88" s="48"/>
      <c r="AQ88" s="49"/>
      <c r="AR88" s="49"/>
      <c r="AS88" s="47"/>
      <c r="AT88" s="48"/>
      <c r="AU88" s="74"/>
      <c r="AV88" s="49"/>
      <c r="AW88" s="23"/>
      <c r="AX88" s="49"/>
      <c r="AY88" s="49"/>
      <c r="AZ88" s="49"/>
      <c r="BA88" s="47"/>
      <c r="BB88" s="48"/>
      <c r="BC88" s="47"/>
      <c r="BD88" s="49"/>
      <c r="BE88" s="23"/>
      <c r="BF88" s="48"/>
      <c r="BG88" s="49"/>
      <c r="BH88" s="49"/>
      <c r="BI88" s="47"/>
      <c r="BJ88" s="54"/>
      <c r="BK88" s="46">
        <f t="shared" si="70"/>
        <v>0</v>
      </c>
      <c r="BM88" s="36"/>
    </row>
    <row r="89" spans="1:65" s="31" customFormat="1" ht="15" customHeight="1">
      <c r="A89" s="23"/>
      <c r="B89" s="48"/>
      <c r="C89" s="48"/>
      <c r="D89" s="49"/>
      <c r="E89" s="47"/>
      <c r="F89" s="48"/>
      <c r="G89" s="48"/>
      <c r="H89" s="49"/>
      <c r="I89" s="23"/>
      <c r="J89" s="48"/>
      <c r="K89" s="48"/>
      <c r="L89" s="49"/>
      <c r="M89" s="47"/>
      <c r="N89" s="48"/>
      <c r="O89" s="48"/>
      <c r="P89" s="49"/>
      <c r="Q89" s="23"/>
      <c r="R89" s="48"/>
      <c r="S89" s="48"/>
      <c r="T89" s="49"/>
      <c r="U89" s="47"/>
      <c r="V89" s="48"/>
      <c r="W89" s="48"/>
      <c r="X89" s="49"/>
      <c r="Y89" s="23"/>
      <c r="Z89" s="74"/>
      <c r="AA89" s="48"/>
      <c r="AB89" s="49"/>
      <c r="AC89" s="47"/>
      <c r="AD89" s="47"/>
      <c r="AE89" s="47"/>
      <c r="AF89" s="49"/>
      <c r="AG89" s="23"/>
      <c r="AH89" s="48"/>
      <c r="AI89" s="48"/>
      <c r="AJ89" s="49"/>
      <c r="AK89" s="74"/>
      <c r="AL89" s="48"/>
      <c r="AM89" s="49"/>
      <c r="AN89" s="49"/>
      <c r="AO89" s="23"/>
      <c r="AP89" s="48"/>
      <c r="AQ89" s="49"/>
      <c r="AR89" s="49"/>
      <c r="AS89" s="47"/>
      <c r="AT89" s="48"/>
      <c r="AU89" s="74"/>
      <c r="AV89" s="49"/>
      <c r="AW89" s="23"/>
      <c r="AX89" s="49"/>
      <c r="AY89" s="49"/>
      <c r="AZ89" s="49"/>
      <c r="BA89" s="47"/>
      <c r="BB89" s="48"/>
      <c r="BC89" s="47"/>
      <c r="BD89" s="49"/>
      <c r="BE89" s="23"/>
      <c r="BF89" s="48"/>
      <c r="BG89" s="49"/>
      <c r="BH89" s="49"/>
      <c r="BI89" s="47"/>
      <c r="BJ89" s="54"/>
      <c r="BK89" s="46">
        <f t="shared" si="70"/>
        <v>0</v>
      </c>
      <c r="BM89" s="37"/>
    </row>
    <row r="90" spans="1:65" s="31" customFormat="1" ht="15" customHeight="1">
      <c r="A90" s="23"/>
      <c r="B90" s="48"/>
      <c r="C90" s="48"/>
      <c r="D90" s="49"/>
      <c r="E90" s="47"/>
      <c r="F90" s="48"/>
      <c r="G90" s="48"/>
      <c r="H90" s="49"/>
      <c r="I90" s="23"/>
      <c r="J90" s="48"/>
      <c r="K90" s="48"/>
      <c r="L90" s="49"/>
      <c r="M90" s="47"/>
      <c r="N90" s="48"/>
      <c r="O90" s="48"/>
      <c r="P90" s="49"/>
      <c r="Q90" s="23"/>
      <c r="R90" s="48"/>
      <c r="S90" s="48"/>
      <c r="T90" s="49"/>
      <c r="U90" s="47"/>
      <c r="V90" s="48"/>
      <c r="W90" s="48"/>
      <c r="X90" s="49"/>
      <c r="Y90" s="23"/>
      <c r="Z90" s="74"/>
      <c r="AA90" s="48"/>
      <c r="AB90" s="49"/>
      <c r="AC90" s="47"/>
      <c r="AD90" s="47"/>
      <c r="AE90" s="47"/>
      <c r="AF90" s="49"/>
      <c r="AG90" s="23"/>
      <c r="AH90" s="48"/>
      <c r="AI90" s="48"/>
      <c r="AJ90" s="49"/>
      <c r="AK90" s="74"/>
      <c r="AL90" s="48"/>
      <c r="AM90" s="49"/>
      <c r="AN90" s="49"/>
      <c r="AO90" s="23"/>
      <c r="AP90" s="48"/>
      <c r="AQ90" s="49"/>
      <c r="AR90" s="49"/>
      <c r="AS90" s="47"/>
      <c r="AT90" s="48"/>
      <c r="AU90" s="74"/>
      <c r="AV90" s="49"/>
      <c r="AW90" s="23"/>
      <c r="AX90" s="49"/>
      <c r="AY90" s="49"/>
      <c r="AZ90" s="49"/>
      <c r="BA90" s="47"/>
      <c r="BB90" s="48"/>
      <c r="BC90" s="47"/>
      <c r="BD90" s="49"/>
      <c r="BE90" s="23"/>
      <c r="BF90" s="48"/>
      <c r="BG90" s="49"/>
      <c r="BH90" s="49"/>
      <c r="BI90" s="47"/>
      <c r="BJ90" s="54"/>
      <c r="BK90" s="46"/>
      <c r="BM90" s="38"/>
    </row>
    <row r="91" spans="1:65" s="31" customFormat="1" ht="15" customHeight="1">
      <c r="A91" s="23"/>
      <c r="B91" s="48"/>
      <c r="C91" s="48"/>
      <c r="D91" s="49"/>
      <c r="E91" s="47"/>
      <c r="F91" s="48"/>
      <c r="G91" s="48"/>
      <c r="H91" s="49"/>
      <c r="I91" s="23"/>
      <c r="J91" s="48"/>
      <c r="K91" s="48"/>
      <c r="L91" s="49"/>
      <c r="M91" s="47"/>
      <c r="N91" s="48"/>
      <c r="O91" s="48"/>
      <c r="P91" s="49"/>
      <c r="Q91" s="23"/>
      <c r="R91" s="48"/>
      <c r="S91" s="48"/>
      <c r="T91" s="49"/>
      <c r="U91" s="47"/>
      <c r="V91" s="48"/>
      <c r="W91" s="48"/>
      <c r="X91" s="49"/>
      <c r="Y91" s="23"/>
      <c r="Z91" s="74"/>
      <c r="AA91" s="48"/>
      <c r="AB91" s="49"/>
      <c r="AC91" s="47"/>
      <c r="AD91" s="47"/>
      <c r="AE91" s="47"/>
      <c r="AF91" s="49"/>
      <c r="AG91" s="23"/>
      <c r="AH91" s="48"/>
      <c r="AI91" s="48"/>
      <c r="AJ91" s="49"/>
      <c r="AK91" s="74"/>
      <c r="AL91" s="48"/>
      <c r="AM91" s="49"/>
      <c r="AN91" s="49"/>
      <c r="AO91" s="23"/>
      <c r="AP91" s="48"/>
      <c r="AQ91" s="49"/>
      <c r="AR91" s="49"/>
      <c r="AS91" s="47"/>
      <c r="AT91" s="48"/>
      <c r="AU91" s="74"/>
      <c r="AV91" s="49"/>
      <c r="AW91" s="23"/>
      <c r="AX91" s="49"/>
      <c r="AY91" s="49"/>
      <c r="AZ91" s="49"/>
      <c r="BA91" s="47"/>
      <c r="BB91" s="48"/>
      <c r="BC91" s="47"/>
      <c r="BD91" s="49"/>
      <c r="BE91" s="23"/>
      <c r="BF91" s="48"/>
      <c r="BG91" s="49"/>
      <c r="BH91" s="49"/>
      <c r="BI91" s="47"/>
      <c r="BJ91" s="54"/>
      <c r="BK91" s="46"/>
      <c r="BM91" s="38"/>
    </row>
    <row r="92" spans="1:65" s="31" customFormat="1" ht="15" customHeight="1">
      <c r="A92" s="23"/>
      <c r="B92" s="48"/>
      <c r="C92" s="48"/>
      <c r="D92" s="49"/>
      <c r="E92" s="47"/>
      <c r="F92" s="48"/>
      <c r="G92" s="48"/>
      <c r="H92" s="49"/>
      <c r="I92" s="23"/>
      <c r="J92" s="48"/>
      <c r="K92" s="48"/>
      <c r="L92" s="49"/>
      <c r="M92" s="47"/>
      <c r="N92" s="48"/>
      <c r="O92" s="48"/>
      <c r="P92" s="49"/>
      <c r="Q92" s="23"/>
      <c r="R92" s="48"/>
      <c r="S92" s="48"/>
      <c r="T92" s="49"/>
      <c r="U92" s="47"/>
      <c r="V92" s="48"/>
      <c r="W92" s="48"/>
      <c r="X92" s="49"/>
      <c r="Y92" s="23"/>
      <c r="Z92" s="74"/>
      <c r="AA92" s="48"/>
      <c r="AB92" s="49"/>
      <c r="AC92" s="47"/>
      <c r="AD92" s="47"/>
      <c r="AE92" s="47"/>
      <c r="AF92" s="49"/>
      <c r="AG92" s="23"/>
      <c r="AH92" s="48"/>
      <c r="AI92" s="48"/>
      <c r="AJ92" s="49"/>
      <c r="AK92" s="74"/>
      <c r="AL92" s="48"/>
      <c r="AM92" s="49"/>
      <c r="AN92" s="49"/>
      <c r="AO92" s="23"/>
      <c r="AP92" s="48"/>
      <c r="AQ92" s="49"/>
      <c r="AR92" s="49"/>
      <c r="AS92" s="47"/>
      <c r="AT92" s="48"/>
      <c r="AU92" s="74"/>
      <c r="AV92" s="49"/>
      <c r="AW92" s="23"/>
      <c r="AX92" s="49"/>
      <c r="AY92" s="49"/>
      <c r="AZ92" s="49"/>
      <c r="BA92" s="47"/>
      <c r="BB92" s="48"/>
      <c r="BC92" s="47"/>
      <c r="BD92" s="49"/>
      <c r="BE92" s="23"/>
      <c r="BF92" s="48"/>
      <c r="BG92" s="49"/>
      <c r="BH92" s="49"/>
      <c r="BI92" s="47"/>
      <c r="BJ92" s="54"/>
      <c r="BK92" s="46"/>
      <c r="BM92" s="38"/>
    </row>
    <row r="93" spans="1:65" s="31" customFormat="1" ht="15" customHeight="1">
      <c r="A93" s="23"/>
      <c r="B93" s="48"/>
      <c r="C93" s="48"/>
      <c r="D93" s="49"/>
      <c r="E93" s="47"/>
      <c r="F93" s="48"/>
      <c r="G93" s="48"/>
      <c r="H93" s="49"/>
      <c r="I93" s="23"/>
      <c r="J93" s="48"/>
      <c r="K93" s="48"/>
      <c r="L93" s="49"/>
      <c r="M93" s="47"/>
      <c r="N93" s="48"/>
      <c r="O93" s="48"/>
      <c r="P93" s="49"/>
      <c r="Q93" s="23"/>
      <c r="R93" s="48"/>
      <c r="S93" s="48"/>
      <c r="T93" s="49"/>
      <c r="U93" s="47"/>
      <c r="V93" s="48"/>
      <c r="W93" s="48"/>
      <c r="X93" s="49"/>
      <c r="Y93" s="23"/>
      <c r="Z93" s="74"/>
      <c r="AA93" s="48"/>
      <c r="AB93" s="49"/>
      <c r="AC93" s="47"/>
      <c r="AD93" s="47"/>
      <c r="AE93" s="47"/>
      <c r="AF93" s="49"/>
      <c r="AG93" s="23"/>
      <c r="AH93" s="48"/>
      <c r="AI93" s="48"/>
      <c r="AJ93" s="49"/>
      <c r="AK93" s="74"/>
      <c r="AL93" s="48"/>
      <c r="AM93" s="49"/>
      <c r="AN93" s="49"/>
      <c r="AO93" s="23"/>
      <c r="AP93" s="48"/>
      <c r="AQ93" s="49"/>
      <c r="AR93" s="49"/>
      <c r="AS93" s="47"/>
      <c r="AT93" s="48"/>
      <c r="AU93" s="74"/>
      <c r="AV93" s="49"/>
      <c r="AW93" s="23"/>
      <c r="AX93" s="49"/>
      <c r="AY93" s="49"/>
      <c r="AZ93" s="49"/>
      <c r="BA93" s="47"/>
      <c r="BB93" s="48"/>
      <c r="BC93" s="47"/>
      <c r="BD93" s="49"/>
      <c r="BE93" s="23"/>
      <c r="BF93" s="48"/>
      <c r="BG93" s="49"/>
      <c r="BH93" s="49"/>
      <c r="BI93" s="47"/>
      <c r="BJ93" s="54"/>
      <c r="BK93" s="46"/>
      <c r="BM93" s="38"/>
    </row>
    <row r="94" spans="1:65" s="31" customFormat="1" ht="15" customHeight="1">
      <c r="A94" s="23"/>
      <c r="B94" s="48"/>
      <c r="C94" s="48"/>
      <c r="D94" s="49"/>
      <c r="E94" s="47"/>
      <c r="F94" s="48"/>
      <c r="G94" s="48"/>
      <c r="H94" s="49"/>
      <c r="I94" s="23"/>
      <c r="J94" s="48"/>
      <c r="K94" s="48"/>
      <c r="L94" s="49"/>
      <c r="M94" s="47"/>
      <c r="N94" s="48"/>
      <c r="O94" s="48"/>
      <c r="P94" s="49"/>
      <c r="Q94" s="23"/>
      <c r="R94" s="48"/>
      <c r="S94" s="48"/>
      <c r="T94" s="49"/>
      <c r="U94" s="47"/>
      <c r="V94" s="48"/>
      <c r="W94" s="48"/>
      <c r="X94" s="49"/>
      <c r="Y94" s="23"/>
      <c r="Z94" s="74"/>
      <c r="AA94" s="48"/>
      <c r="AB94" s="49"/>
      <c r="AC94" s="47"/>
      <c r="AD94" s="47"/>
      <c r="AE94" s="47"/>
      <c r="AF94" s="49"/>
      <c r="AG94" s="23"/>
      <c r="AH94" s="48"/>
      <c r="AI94" s="48"/>
      <c r="AJ94" s="49"/>
      <c r="AK94" s="74"/>
      <c r="AL94" s="48"/>
      <c r="AM94" s="49"/>
      <c r="AN94" s="49"/>
      <c r="AO94" s="23"/>
      <c r="AP94" s="48"/>
      <c r="AQ94" s="49"/>
      <c r="AR94" s="49"/>
      <c r="AS94" s="47"/>
      <c r="AT94" s="48"/>
      <c r="AU94" s="74"/>
      <c r="AV94" s="49"/>
      <c r="AW94" s="23"/>
      <c r="AX94" s="49"/>
      <c r="AY94" s="49"/>
      <c r="AZ94" s="49"/>
      <c r="BA94" s="47"/>
      <c r="BB94" s="48"/>
      <c r="BC94" s="47"/>
      <c r="BD94" s="49"/>
      <c r="BE94" s="23"/>
      <c r="BF94" s="48"/>
      <c r="BG94" s="49"/>
      <c r="BH94" s="49"/>
      <c r="BI94" s="47"/>
      <c r="BJ94" s="54"/>
      <c r="BK94" s="46">
        <f aca="true" t="shared" si="124" ref="BK94:BK99">IF(BJ$99&gt;0,(BJ94/BJ$99)*100,0)</f>
        <v>0</v>
      </c>
      <c r="BM94" s="38"/>
    </row>
    <row r="95" spans="1:65" s="31" customFormat="1" ht="15" customHeight="1">
      <c r="A95" s="23"/>
      <c r="B95" s="48"/>
      <c r="C95" s="48"/>
      <c r="D95" s="49"/>
      <c r="E95" s="47"/>
      <c r="F95" s="48"/>
      <c r="G95" s="48"/>
      <c r="H95" s="49"/>
      <c r="I95" s="23"/>
      <c r="J95" s="48"/>
      <c r="K95" s="48"/>
      <c r="L95" s="49"/>
      <c r="M95" s="47"/>
      <c r="N95" s="48"/>
      <c r="O95" s="48"/>
      <c r="P95" s="49"/>
      <c r="Q95" s="23"/>
      <c r="R95" s="48"/>
      <c r="S95" s="48"/>
      <c r="T95" s="49"/>
      <c r="U95" s="47"/>
      <c r="V95" s="48"/>
      <c r="W95" s="48"/>
      <c r="X95" s="49"/>
      <c r="Y95" s="23"/>
      <c r="Z95" s="74"/>
      <c r="AA95" s="48"/>
      <c r="AB95" s="49"/>
      <c r="AC95" s="47"/>
      <c r="AD95" s="47"/>
      <c r="AE95" s="47"/>
      <c r="AF95" s="49"/>
      <c r="AG95" s="23"/>
      <c r="AH95" s="48"/>
      <c r="AI95" s="48"/>
      <c r="AJ95" s="49"/>
      <c r="AK95" s="74"/>
      <c r="AL95" s="48"/>
      <c r="AM95" s="49"/>
      <c r="AN95" s="49"/>
      <c r="AO95" s="23"/>
      <c r="AP95" s="48"/>
      <c r="AQ95" s="49"/>
      <c r="AR95" s="49"/>
      <c r="AS95" s="47"/>
      <c r="AT95" s="48"/>
      <c r="AU95" s="74"/>
      <c r="AV95" s="49"/>
      <c r="AW95" s="23"/>
      <c r="AX95" s="49"/>
      <c r="AY95" s="49"/>
      <c r="AZ95" s="49"/>
      <c r="BA95" s="47"/>
      <c r="BB95" s="48"/>
      <c r="BC95" s="47"/>
      <c r="BD95" s="49"/>
      <c r="BE95" s="23"/>
      <c r="BF95" s="48"/>
      <c r="BG95" s="49"/>
      <c r="BH95" s="49"/>
      <c r="BI95" s="47"/>
      <c r="BJ95" s="54"/>
      <c r="BK95" s="46">
        <f t="shared" si="124"/>
        <v>0</v>
      </c>
      <c r="BM95" s="38"/>
    </row>
    <row r="96" spans="1:65" s="31" customFormat="1" ht="15" customHeight="1">
      <c r="A96" s="23"/>
      <c r="B96" s="48"/>
      <c r="C96" s="48"/>
      <c r="D96" s="49"/>
      <c r="E96" s="47"/>
      <c r="F96" s="48"/>
      <c r="G96" s="48"/>
      <c r="H96" s="49"/>
      <c r="I96" s="23"/>
      <c r="J96" s="48"/>
      <c r="K96" s="48"/>
      <c r="L96" s="49"/>
      <c r="M96" s="47"/>
      <c r="N96" s="48"/>
      <c r="O96" s="48"/>
      <c r="P96" s="49"/>
      <c r="Q96" s="23"/>
      <c r="R96" s="48"/>
      <c r="S96" s="48"/>
      <c r="T96" s="49"/>
      <c r="U96" s="47"/>
      <c r="V96" s="48"/>
      <c r="W96" s="48"/>
      <c r="X96" s="49"/>
      <c r="Y96" s="23"/>
      <c r="Z96" s="74"/>
      <c r="AA96" s="48"/>
      <c r="AB96" s="49"/>
      <c r="AC96" s="47"/>
      <c r="AD96" s="47"/>
      <c r="AE96" s="47"/>
      <c r="AF96" s="49"/>
      <c r="AG96" s="23"/>
      <c r="AH96" s="48"/>
      <c r="AI96" s="48"/>
      <c r="AJ96" s="49"/>
      <c r="AK96" s="74"/>
      <c r="AL96" s="48"/>
      <c r="AM96" s="49"/>
      <c r="AN96" s="49"/>
      <c r="AO96" s="23"/>
      <c r="AP96" s="48"/>
      <c r="AQ96" s="49"/>
      <c r="AR96" s="49"/>
      <c r="AS96" s="47"/>
      <c r="AT96" s="48"/>
      <c r="AU96" s="74"/>
      <c r="AV96" s="49"/>
      <c r="AW96" s="23"/>
      <c r="AX96" s="49"/>
      <c r="AY96" s="49"/>
      <c r="AZ96" s="49"/>
      <c r="BA96" s="47"/>
      <c r="BB96" s="48"/>
      <c r="BC96" s="47"/>
      <c r="BD96" s="49"/>
      <c r="BE96" s="23"/>
      <c r="BF96" s="48"/>
      <c r="BG96" s="49"/>
      <c r="BH96" s="49"/>
      <c r="BI96" s="47"/>
      <c r="BJ96" s="54"/>
      <c r="BK96" s="46">
        <f t="shared" si="124"/>
        <v>0</v>
      </c>
      <c r="BM96" s="38"/>
    </row>
    <row r="97" spans="1:65" s="31" customFormat="1" ht="15" customHeight="1">
      <c r="A97" s="23"/>
      <c r="B97" s="48"/>
      <c r="C97" s="48"/>
      <c r="D97" s="49"/>
      <c r="E97" s="47"/>
      <c r="F97" s="48"/>
      <c r="G97" s="48"/>
      <c r="H97" s="49"/>
      <c r="I97" s="23"/>
      <c r="J97" s="48"/>
      <c r="K97" s="48"/>
      <c r="L97" s="49"/>
      <c r="M97" s="47"/>
      <c r="N97" s="48"/>
      <c r="O97" s="48"/>
      <c r="P97" s="49"/>
      <c r="Q97" s="23"/>
      <c r="R97" s="48"/>
      <c r="S97" s="48"/>
      <c r="T97" s="49"/>
      <c r="U97" s="47"/>
      <c r="V97" s="48"/>
      <c r="W97" s="48"/>
      <c r="X97" s="49"/>
      <c r="Y97" s="23"/>
      <c r="Z97" s="74"/>
      <c r="AA97" s="48"/>
      <c r="AB97" s="49"/>
      <c r="AC97" s="47"/>
      <c r="AD97" s="47"/>
      <c r="AE97" s="47"/>
      <c r="AF97" s="49"/>
      <c r="AG97" s="23"/>
      <c r="AH97" s="48"/>
      <c r="AI97" s="48"/>
      <c r="AJ97" s="49"/>
      <c r="AK97" s="74"/>
      <c r="AL97" s="48"/>
      <c r="AM97" s="49"/>
      <c r="AN97" s="49"/>
      <c r="AO97" s="23"/>
      <c r="AP97" s="48"/>
      <c r="AQ97" s="49"/>
      <c r="AR97" s="49"/>
      <c r="AS97" s="47"/>
      <c r="AT97" s="48"/>
      <c r="AU97" s="74"/>
      <c r="AV97" s="49"/>
      <c r="AW97" s="23"/>
      <c r="AX97" s="49"/>
      <c r="AY97" s="49"/>
      <c r="AZ97" s="49"/>
      <c r="BA97" s="47"/>
      <c r="BB97" s="48"/>
      <c r="BC97" s="47"/>
      <c r="BD97" s="49"/>
      <c r="BE97" s="23"/>
      <c r="BF97" s="48"/>
      <c r="BG97" s="49"/>
      <c r="BH97" s="49"/>
      <c r="BI97" s="47"/>
      <c r="BJ97" s="54"/>
      <c r="BK97" s="46">
        <f t="shared" si="124"/>
        <v>0</v>
      </c>
      <c r="BM97" s="38"/>
    </row>
    <row r="98" spans="1:65" s="31" customFormat="1" ht="15" customHeight="1">
      <c r="A98" s="23"/>
      <c r="B98" s="48"/>
      <c r="C98" s="48"/>
      <c r="D98" s="49"/>
      <c r="E98" s="47"/>
      <c r="F98" s="48"/>
      <c r="G98" s="48"/>
      <c r="H98" s="49"/>
      <c r="I98" s="23"/>
      <c r="J98" s="48"/>
      <c r="K98" s="48"/>
      <c r="L98" s="49"/>
      <c r="M98" s="47"/>
      <c r="N98" s="48"/>
      <c r="O98" s="48"/>
      <c r="P98" s="49"/>
      <c r="Q98" s="23"/>
      <c r="R98" s="48"/>
      <c r="S98" s="48"/>
      <c r="T98" s="49"/>
      <c r="U98" s="47"/>
      <c r="V98" s="48"/>
      <c r="W98" s="48"/>
      <c r="X98" s="49"/>
      <c r="Y98" s="23"/>
      <c r="Z98" s="74"/>
      <c r="AA98" s="48"/>
      <c r="AB98" s="49"/>
      <c r="AC98" s="47"/>
      <c r="AD98" s="47"/>
      <c r="AE98" s="47"/>
      <c r="AF98" s="49"/>
      <c r="AG98" s="23"/>
      <c r="AH98" s="48"/>
      <c r="AI98" s="48"/>
      <c r="AJ98" s="49"/>
      <c r="AK98" s="74"/>
      <c r="AL98" s="48"/>
      <c r="AM98" s="49"/>
      <c r="AN98" s="49"/>
      <c r="AO98" s="23"/>
      <c r="AP98" s="48"/>
      <c r="AQ98" s="49"/>
      <c r="AR98" s="49"/>
      <c r="AS98" s="47"/>
      <c r="AT98" s="48"/>
      <c r="AU98" s="74"/>
      <c r="AV98" s="49"/>
      <c r="AW98" s="23"/>
      <c r="AX98" s="49"/>
      <c r="AY98" s="49"/>
      <c r="AZ98" s="49"/>
      <c r="BA98" s="47"/>
      <c r="BB98" s="48"/>
      <c r="BC98" s="47"/>
      <c r="BD98" s="49"/>
      <c r="BE98" s="23"/>
      <c r="BF98" s="48"/>
      <c r="BG98" s="49"/>
      <c r="BH98" s="49"/>
      <c r="BI98" s="47"/>
      <c r="BJ98" s="54"/>
      <c r="BK98" s="46">
        <f t="shared" si="124"/>
        <v>0</v>
      </c>
      <c r="BM98" s="38"/>
    </row>
    <row r="99" spans="1:65" s="30" customFormat="1" ht="18" customHeight="1" thickBot="1">
      <c r="A99" s="20" t="s">
        <v>102</v>
      </c>
      <c r="B99" s="50">
        <f>B58+B73</f>
        <v>113535528705.26</v>
      </c>
      <c r="C99" s="50">
        <f aca="true" t="shared" si="125" ref="C99:H99">C58+C73</f>
        <v>16523944860</v>
      </c>
      <c r="D99" s="52">
        <f t="shared" si="125"/>
        <v>17951584021</v>
      </c>
      <c r="E99" s="51">
        <f t="shared" si="125"/>
        <v>22306493776.59</v>
      </c>
      <c r="F99" s="50">
        <f t="shared" si="125"/>
        <v>23677724686.75</v>
      </c>
      <c r="G99" s="50">
        <f t="shared" si="125"/>
        <v>13115298942.74</v>
      </c>
      <c r="H99" s="52">
        <f t="shared" si="125"/>
        <v>11704199276.95</v>
      </c>
      <c r="I99" s="20" t="s">
        <v>102</v>
      </c>
      <c r="J99" s="50">
        <f aca="true" t="shared" si="126" ref="J99:P99">J58+J73</f>
        <v>11644047464</v>
      </c>
      <c r="K99" s="50">
        <f t="shared" si="126"/>
        <v>16117177615</v>
      </c>
      <c r="L99" s="52">
        <f t="shared" si="126"/>
        <v>8060559910.039999</v>
      </c>
      <c r="M99" s="51">
        <f t="shared" si="126"/>
        <v>9791970101</v>
      </c>
      <c r="N99" s="50">
        <f t="shared" si="126"/>
        <v>8207026302.18</v>
      </c>
      <c r="O99" s="50">
        <f t="shared" si="126"/>
        <v>5447020302</v>
      </c>
      <c r="P99" s="52">
        <f t="shared" si="126"/>
        <v>8562468013</v>
      </c>
      <c r="Q99" s="20" t="s">
        <v>102</v>
      </c>
      <c r="R99" s="50">
        <f aca="true" t="shared" si="127" ref="R99:X99">R58+R73</f>
        <v>8148620996</v>
      </c>
      <c r="S99" s="50">
        <f t="shared" si="127"/>
        <v>3632839020</v>
      </c>
      <c r="T99" s="52">
        <f t="shared" si="127"/>
        <v>1845013812</v>
      </c>
      <c r="U99" s="51">
        <f t="shared" si="127"/>
        <v>4506703959</v>
      </c>
      <c r="V99" s="50">
        <f t="shared" si="127"/>
        <v>2302232062.04</v>
      </c>
      <c r="W99" s="50">
        <f>W58+W73</f>
        <v>3448968837.38</v>
      </c>
      <c r="X99" s="52">
        <f t="shared" si="127"/>
        <v>21839936593.129997</v>
      </c>
      <c r="Y99" s="20" t="s">
        <v>102</v>
      </c>
      <c r="Z99" s="75">
        <f aca="true" t="shared" si="128" ref="Z99:AF99">Z58+Z73</f>
        <v>6708482817</v>
      </c>
      <c r="AA99" s="50">
        <f t="shared" si="128"/>
        <v>5077707421.29</v>
      </c>
      <c r="AB99" s="52">
        <f t="shared" si="128"/>
        <v>6031475768.639999</v>
      </c>
      <c r="AC99" s="51">
        <f t="shared" si="128"/>
        <v>2819966533.55</v>
      </c>
      <c r="AD99" s="51">
        <f t="shared" si="128"/>
        <v>2473155997</v>
      </c>
      <c r="AE99" s="51">
        <f t="shared" si="128"/>
        <v>2314254421</v>
      </c>
      <c r="AF99" s="52">
        <f t="shared" si="128"/>
        <v>9728317500</v>
      </c>
      <c r="AG99" s="20" t="s">
        <v>102</v>
      </c>
      <c r="AH99" s="50">
        <f aca="true" t="shared" si="129" ref="AH99:AN99">AH58+AH73</f>
        <v>11998360761.14</v>
      </c>
      <c r="AI99" s="50">
        <f t="shared" si="129"/>
        <v>7542679244.68</v>
      </c>
      <c r="AJ99" s="52">
        <f t="shared" si="129"/>
        <v>3600114735</v>
      </c>
      <c r="AK99" s="75">
        <f t="shared" si="129"/>
        <v>7142108535</v>
      </c>
      <c r="AL99" s="50">
        <f t="shared" si="129"/>
        <v>3295770527</v>
      </c>
      <c r="AM99" s="52">
        <f t="shared" si="129"/>
        <v>4052271074</v>
      </c>
      <c r="AN99" s="52">
        <f t="shared" si="129"/>
        <v>8336317760.43</v>
      </c>
      <c r="AO99" s="20" t="s">
        <v>102</v>
      </c>
      <c r="AP99" s="50">
        <f aca="true" t="shared" si="130" ref="AP99:AV99">AP58+AP73</f>
        <v>6548594016</v>
      </c>
      <c r="AQ99" s="52">
        <f t="shared" si="130"/>
        <v>2413910566</v>
      </c>
      <c r="AR99" s="52">
        <f t="shared" si="130"/>
        <v>2033421769</v>
      </c>
      <c r="AS99" s="51">
        <f t="shared" si="130"/>
        <v>1639025849.56</v>
      </c>
      <c r="AT99" s="50">
        <f t="shared" si="130"/>
        <v>3340239634</v>
      </c>
      <c r="AU99" s="75">
        <f t="shared" si="130"/>
        <v>3740875709</v>
      </c>
      <c r="AV99" s="52">
        <f t="shared" si="130"/>
        <v>2192535966</v>
      </c>
      <c r="AW99" s="20" t="s">
        <v>102</v>
      </c>
      <c r="AX99" s="52">
        <f aca="true" t="shared" si="131" ref="AX99:BD99">AX58+AX73</f>
        <v>2364304137</v>
      </c>
      <c r="AY99" s="52">
        <f t="shared" si="131"/>
        <v>2685482727</v>
      </c>
      <c r="AZ99" s="52">
        <f t="shared" si="131"/>
        <v>634814375</v>
      </c>
      <c r="BA99" s="51">
        <f t="shared" si="131"/>
        <v>6195817239</v>
      </c>
      <c r="BB99" s="50">
        <f t="shared" si="131"/>
        <v>2210198723</v>
      </c>
      <c r="BC99" s="51">
        <f t="shared" si="131"/>
        <v>3359091931.24</v>
      </c>
      <c r="BD99" s="52">
        <f t="shared" si="131"/>
        <v>3280374474</v>
      </c>
      <c r="BE99" s="20" t="s">
        <v>102</v>
      </c>
      <c r="BF99" s="50">
        <f>BF58+BF73</f>
        <v>2269704403</v>
      </c>
      <c r="BG99" s="52">
        <f>BG58+BG73</f>
        <v>559402558</v>
      </c>
      <c r="BH99" s="52">
        <f>BH58+BH73</f>
        <v>719207470</v>
      </c>
      <c r="BI99" s="51">
        <f>BI58+BI73</f>
        <v>2678812081</v>
      </c>
      <c r="BJ99" s="50">
        <f>BJ58+BJ73</f>
        <v>462356155979.58997</v>
      </c>
      <c r="BK99" s="52">
        <f t="shared" si="124"/>
        <v>100</v>
      </c>
      <c r="BM99" s="38"/>
    </row>
    <row r="100" spans="1:65" s="31" customFormat="1" ht="15.75">
      <c r="A100" s="59"/>
      <c r="D100" s="59"/>
      <c r="E100" s="59"/>
      <c r="H100" s="59"/>
      <c r="I100" s="59"/>
      <c r="L100" s="59"/>
      <c r="M100" s="59"/>
      <c r="P100" s="59"/>
      <c r="Q100" s="59"/>
      <c r="T100" s="59"/>
      <c r="U100" s="59"/>
      <c r="Y100" s="59"/>
      <c r="Z100" s="59"/>
      <c r="AB100" s="59"/>
      <c r="AC100" s="59"/>
      <c r="AD100" s="59"/>
      <c r="AE100" s="59"/>
      <c r="AF100" s="59"/>
      <c r="AG100" s="59"/>
      <c r="AH100" s="59"/>
      <c r="AI100" s="59"/>
      <c r="AJ100" s="59"/>
      <c r="AL100" s="59"/>
      <c r="AM100" s="59"/>
      <c r="AN100" s="59"/>
      <c r="AO100" s="59"/>
      <c r="AP100" s="59"/>
      <c r="AS100" s="59"/>
      <c r="AU100" s="59"/>
      <c r="AW100" s="59"/>
      <c r="AY100" s="59"/>
      <c r="AZ100" s="59"/>
      <c r="BB100" s="59"/>
      <c r="BE100" s="59"/>
      <c r="BF100" s="59"/>
      <c r="BG100" s="59"/>
      <c r="BH100" s="59"/>
      <c r="BI100" s="59"/>
      <c r="BJ100" s="30"/>
      <c r="BK100" s="30"/>
      <c r="BM100" s="38"/>
    </row>
    <row r="101" spans="33:49" ht="15.75">
      <c r="AG101" s="60"/>
      <c r="AO101" s="60"/>
      <c r="AW101" s="60"/>
    </row>
    <row r="102" spans="33:49" ht="15.75">
      <c r="AG102" s="60"/>
      <c r="AO102" s="60"/>
      <c r="AW102" s="60"/>
    </row>
    <row r="109" ht="15.75" customHeight="1"/>
  </sheetData>
  <mergeCells count="126">
    <mergeCell ref="C49:D49"/>
    <mergeCell ref="A49:B49"/>
    <mergeCell ref="AE56:AE57"/>
    <mergeCell ref="AF56:AF57"/>
    <mergeCell ref="M56:M57"/>
    <mergeCell ref="N56:N57"/>
    <mergeCell ref="I56:I57"/>
    <mergeCell ref="L56:L57"/>
    <mergeCell ref="E56:E57"/>
    <mergeCell ref="F56:F57"/>
    <mergeCell ref="AE5:AE6"/>
    <mergeCell ref="AF5:AF6"/>
    <mergeCell ref="AA5:AA6"/>
    <mergeCell ref="AB5:AB6"/>
    <mergeCell ref="AD5:AD6"/>
    <mergeCell ref="AC5:AC6"/>
    <mergeCell ref="V5:V6"/>
    <mergeCell ref="X5:X6"/>
    <mergeCell ref="Z5:Z6"/>
    <mergeCell ref="Z56:Z57"/>
    <mergeCell ref="V56:V57"/>
    <mergeCell ref="X56:X57"/>
    <mergeCell ref="W5:W6"/>
    <mergeCell ref="W56:W57"/>
    <mergeCell ref="Y5:Y6"/>
    <mergeCell ref="Y56:Y57"/>
    <mergeCell ref="U5:U6"/>
    <mergeCell ref="O56:O57"/>
    <mergeCell ref="P56:P57"/>
    <mergeCell ref="Q56:Q57"/>
    <mergeCell ref="R56:R57"/>
    <mergeCell ref="S56:S57"/>
    <mergeCell ref="T56:T57"/>
    <mergeCell ref="U56:U57"/>
    <mergeCell ref="R5:R6"/>
    <mergeCell ref="K5:K6"/>
    <mergeCell ref="K56:K57"/>
    <mergeCell ref="L5:L6"/>
    <mergeCell ref="T5:T6"/>
    <mergeCell ref="M5:M6"/>
    <mergeCell ref="N5:N6"/>
    <mergeCell ref="O5:O6"/>
    <mergeCell ref="P5:P6"/>
    <mergeCell ref="S5:S6"/>
    <mergeCell ref="Q5:Q6"/>
    <mergeCell ref="A5:A6"/>
    <mergeCell ref="C5:C6"/>
    <mergeCell ref="D5:D6"/>
    <mergeCell ref="E5:E6"/>
    <mergeCell ref="B5:B6"/>
    <mergeCell ref="F5:F6"/>
    <mergeCell ref="G5:G6"/>
    <mergeCell ref="H5:H6"/>
    <mergeCell ref="J5:J6"/>
    <mergeCell ref="I5:I6"/>
    <mergeCell ref="AS5:AS6"/>
    <mergeCell ref="AP56:AP57"/>
    <mergeCell ref="AN56:AN57"/>
    <mergeCell ref="AR5:AR6"/>
    <mergeCell ref="AN5:AN6"/>
    <mergeCell ref="AP5:AP6"/>
    <mergeCell ref="AQ5:AQ6"/>
    <mergeCell ref="AQ56:AQ57"/>
    <mergeCell ref="AZ5:AZ6"/>
    <mergeCell ref="BA5:BA6"/>
    <mergeCell ref="AU5:AU6"/>
    <mergeCell ref="AV5:AV6"/>
    <mergeCell ref="BB56:BB57"/>
    <mergeCell ref="BB5:BB6"/>
    <mergeCell ref="AU56:AU57"/>
    <mergeCell ref="AV56:AV57"/>
    <mergeCell ref="AX56:AX57"/>
    <mergeCell ref="AY56:AY57"/>
    <mergeCell ref="AX5:AX6"/>
    <mergeCell ref="AY5:AY6"/>
    <mergeCell ref="AZ56:AZ57"/>
    <mergeCell ref="BA56:BA57"/>
    <mergeCell ref="BJ56:BK56"/>
    <mergeCell ref="BI5:BI6"/>
    <mergeCell ref="BF56:BF57"/>
    <mergeCell ref="BI56:BI57"/>
    <mergeCell ref="BF5:BF6"/>
    <mergeCell ref="BG56:BG57"/>
    <mergeCell ref="BH56:BH57"/>
    <mergeCell ref="BG5:BG6"/>
    <mergeCell ref="BH5:BH6"/>
    <mergeCell ref="AK5:AK6"/>
    <mergeCell ref="AL5:AL6"/>
    <mergeCell ref="AM5:AM6"/>
    <mergeCell ref="AH56:AH57"/>
    <mergeCell ref="AJ56:AJ57"/>
    <mergeCell ref="AK56:AK57"/>
    <mergeCell ref="AH5:AH6"/>
    <mergeCell ref="G56:G57"/>
    <mergeCell ref="AM56:AM57"/>
    <mergeCell ref="AL56:AL57"/>
    <mergeCell ref="H56:H57"/>
    <mergeCell ref="J56:J57"/>
    <mergeCell ref="AA56:AA57"/>
    <mergeCell ref="AB56:AB57"/>
    <mergeCell ref="AD56:AD57"/>
    <mergeCell ref="AC56:AC57"/>
    <mergeCell ref="A56:A57"/>
    <mergeCell ref="B56:B57"/>
    <mergeCell ref="C56:C57"/>
    <mergeCell ref="D56:D57"/>
    <mergeCell ref="AG5:AG6"/>
    <mergeCell ref="AG56:AG57"/>
    <mergeCell ref="BJ5:BK5"/>
    <mergeCell ref="AI5:AI6"/>
    <mergeCell ref="AI56:AI57"/>
    <mergeCell ref="AJ5:AJ6"/>
    <mergeCell ref="AT56:AT57"/>
    <mergeCell ref="AR56:AR57"/>
    <mergeCell ref="AS56:AS57"/>
    <mergeCell ref="BE5:BE6"/>
    <mergeCell ref="BE56:BE57"/>
    <mergeCell ref="AO5:AO6"/>
    <mergeCell ref="AO56:AO57"/>
    <mergeCell ref="AW5:AW6"/>
    <mergeCell ref="AW56:AW57"/>
    <mergeCell ref="AT5:AT6"/>
    <mergeCell ref="BC56:BC57"/>
    <mergeCell ref="BD56:BD57"/>
    <mergeCell ref="BC5:BC6"/>
    <mergeCell ref="BD5:BD6"/>
  </mergeCells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portrait" pageOrder="overThenDown" paperSize="9" r:id="rId1"/>
  <headerFooter alignWithMargins="0">
    <oddFooter>&amp;C&amp;"Times New Roman,標準"&amp;P+43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F49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C53" sqref="C53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276</v>
      </c>
      <c r="B1" s="93"/>
      <c r="C1" s="93"/>
      <c r="D1" s="93"/>
      <c r="E1" s="93"/>
      <c r="F1" s="93"/>
    </row>
    <row r="2" spans="1:6" ht="27" customHeight="1">
      <c r="A2" s="89" t="s">
        <v>262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263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83016932733.8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113313090</v>
      </c>
      <c r="F6" s="44">
        <f>IF(E$47&gt;0,(E6/E$47)*100,0)</f>
        <v>0.13649394920834634</v>
      </c>
    </row>
    <row r="7" spans="1:6" s="14" customFormat="1" ht="15" customHeight="1">
      <c r="A7" s="15" t="s">
        <v>180</v>
      </c>
      <c r="B7" s="42">
        <f>SUM(B8:B13)</f>
        <v>22610055118.55</v>
      </c>
      <c r="C7" s="45">
        <f t="shared" si="0"/>
        <v>27.235473985832297</v>
      </c>
      <c r="D7" s="16" t="s">
        <v>181</v>
      </c>
      <c r="E7" s="42">
        <f>SUM(E8:E10)</f>
        <v>12030444</v>
      </c>
      <c r="F7" s="46">
        <f>IF(E$47&gt;0,(E7/E$47)*100,0)</f>
        <v>0.014491554438148804</v>
      </c>
    </row>
    <row r="8" spans="1:6" s="19" customFormat="1" ht="15" customHeight="1">
      <c r="A8" s="17" t="s">
        <v>182</v>
      </c>
      <c r="B8" s="47">
        <v>19103942031.55</v>
      </c>
      <c r="C8" s="54">
        <f t="shared" si="0"/>
        <v>23.012102955921314</v>
      </c>
      <c r="D8" s="18" t="s">
        <v>183</v>
      </c>
      <c r="E8" s="47">
        <v>7575432</v>
      </c>
      <c r="F8" s="41">
        <f>IF(E$47&gt;0,(E8/E$47)*100,0)</f>
        <v>0.009125164891710936</v>
      </c>
    </row>
    <row r="9" spans="1:6" s="19" customFormat="1" ht="15" customHeight="1">
      <c r="A9" s="17" t="s">
        <v>184</v>
      </c>
      <c r="B9" s="47">
        <v>0</v>
      </c>
      <c r="C9" s="54">
        <f t="shared" si="0"/>
        <v>0</v>
      </c>
      <c r="D9" s="18" t="s">
        <v>185</v>
      </c>
      <c r="E9" s="47">
        <v>4455012</v>
      </c>
      <c r="F9" s="41">
        <f>IF(E$47&gt;0,(E9/E$47)*100,0)</f>
        <v>0.005366389546437869</v>
      </c>
    </row>
    <row r="10" spans="1:6" s="19" customFormat="1" ht="15" customHeight="1">
      <c r="A10" s="17" t="s">
        <v>186</v>
      </c>
      <c r="B10" s="47">
        <v>3505095965</v>
      </c>
      <c r="C10" s="54">
        <f t="shared" si="0"/>
        <v>4.222145831669488</v>
      </c>
      <c r="D10" s="18" t="s">
        <v>187</v>
      </c>
      <c r="E10" s="47">
        <v>0</v>
      </c>
      <c r="F10" s="41">
        <f>IF(E$47&gt;0,(E10/E$47)*100,0)</f>
        <v>0</v>
      </c>
    </row>
    <row r="11" spans="1:6" s="19" customFormat="1" ht="15" customHeight="1">
      <c r="A11" s="17" t="s">
        <v>188</v>
      </c>
      <c r="B11" s="47">
        <v>0</v>
      </c>
      <c r="C11" s="54">
        <f t="shared" si="0"/>
        <v>0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1017122</v>
      </c>
      <c r="C12" s="54">
        <f t="shared" si="0"/>
        <v>0.0012251982414978853</v>
      </c>
      <c r="D12" s="16" t="s">
        <v>190</v>
      </c>
      <c r="E12" s="42">
        <f>SUM(E13)</f>
        <v>90905200</v>
      </c>
      <c r="F12" s="46">
        <f>IF(E$47&gt;0,(E12/E$47)*100,0)</f>
        <v>0.10950199797370777</v>
      </c>
    </row>
    <row r="13" spans="1:6" s="19" customFormat="1" ht="15" customHeight="1">
      <c r="A13" s="17" t="s">
        <v>191</v>
      </c>
      <c r="B13" s="47">
        <v>0</v>
      </c>
      <c r="C13" s="54">
        <f t="shared" si="0"/>
        <v>0</v>
      </c>
      <c r="D13" s="18" t="s">
        <v>192</v>
      </c>
      <c r="E13" s="47">
        <v>90905200</v>
      </c>
      <c r="F13" s="41">
        <f>IF(E$47&gt;0,(E13/E$47)*100,0)</f>
        <v>0.10950199797370777</v>
      </c>
    </row>
    <row r="14" spans="1:6" s="19" customFormat="1" ht="15" customHeight="1">
      <c r="A14" s="15" t="s">
        <v>193</v>
      </c>
      <c r="B14" s="42">
        <f>SUM(B16:B20)</f>
        <v>60397636214.25</v>
      </c>
      <c r="C14" s="45">
        <f>IF(B$6&gt;0,(B14/B$6)*100,0)</f>
        <v>72.75339406711102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10377446</v>
      </c>
      <c r="F15" s="46">
        <f>IF(E$47&gt;0,(E15/E$47)*100,0)</f>
        <v>0.012500396796489769</v>
      </c>
    </row>
    <row r="16" spans="1:6" s="19" customFormat="1" ht="15" customHeight="1">
      <c r="A16" s="17" t="s">
        <v>196</v>
      </c>
      <c r="B16" s="47">
        <v>39788176150</v>
      </c>
      <c r="C16" s="54">
        <f t="shared" si="0"/>
        <v>47.927783934855505</v>
      </c>
      <c r="D16" s="18" t="s">
        <v>197</v>
      </c>
      <c r="E16" s="47">
        <v>10377446</v>
      </c>
      <c r="F16" s="41">
        <f>IF(E$47&gt;0,(E16/E$47)*100,0)</f>
        <v>0.012500396796489769</v>
      </c>
    </row>
    <row r="17" spans="1:6" s="19" customFormat="1" ht="15" customHeight="1">
      <c r="A17" s="17" t="s">
        <v>198</v>
      </c>
      <c r="B17" s="47">
        <v>0</v>
      </c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>
        <v>20606257364.25</v>
      </c>
      <c r="C18" s="54">
        <f t="shared" si="0"/>
        <v>24.82175224459991</v>
      </c>
      <c r="D18" s="18"/>
      <c r="E18" s="53"/>
      <c r="F18" s="11"/>
    </row>
    <row r="19" spans="1:6" s="19" customFormat="1" ht="15" customHeight="1">
      <c r="A19" s="17" t="s">
        <v>200</v>
      </c>
      <c r="B19" s="47">
        <v>0</v>
      </c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3202700</v>
      </c>
      <c r="C20" s="54">
        <f t="shared" si="0"/>
        <v>0.0038578876556059918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8662477</v>
      </c>
      <c r="C21" s="45">
        <f t="shared" si="0"/>
        <v>0.010434590528388805</v>
      </c>
      <c r="D21" s="16" t="s">
        <v>203</v>
      </c>
      <c r="E21" s="42">
        <f>SUM(E22,E25,E29,E33)</f>
        <v>82903619643.79999</v>
      </c>
      <c r="F21" s="46">
        <f>IF(E$47&gt;0,(E21/E$47)*100,0)</f>
        <v>99.86350605079166</v>
      </c>
    </row>
    <row r="22" spans="1:6" s="19" customFormat="1" ht="15" customHeight="1">
      <c r="A22" s="17" t="s">
        <v>204</v>
      </c>
      <c r="B22" s="47"/>
      <c r="C22" s="54">
        <f t="shared" si="0"/>
        <v>0</v>
      </c>
      <c r="D22" s="16" t="s">
        <v>205</v>
      </c>
      <c r="E22" s="42">
        <f>SUM(E23)</f>
        <v>79381754264.29</v>
      </c>
      <c r="F22" s="46">
        <f>IF(E$47&gt;0,(E22/E$47)*100,0)</f>
        <v>95.62116022623184</v>
      </c>
    </row>
    <row r="23" spans="1:6" s="19" customFormat="1" ht="15" customHeight="1">
      <c r="A23" s="17" t="s">
        <v>206</v>
      </c>
      <c r="B23" s="47"/>
      <c r="C23" s="54">
        <f t="shared" si="0"/>
        <v>0</v>
      </c>
      <c r="D23" s="18" t="s">
        <v>207</v>
      </c>
      <c r="E23" s="47">
        <v>79381754264.29</v>
      </c>
      <c r="F23" s="41">
        <f>IF(E$47&gt;0,(E23/E$47)*100,0)</f>
        <v>95.62116022623184</v>
      </c>
    </row>
    <row r="24" spans="1:6" s="19" customFormat="1" ht="15" customHeight="1">
      <c r="A24" s="17" t="s">
        <v>208</v>
      </c>
      <c r="B24" s="47"/>
      <c r="C24" s="54">
        <f t="shared" si="0"/>
        <v>0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2618341</v>
      </c>
      <c r="C25" s="54">
        <f t="shared" si="0"/>
        <v>0.003153984270167998</v>
      </c>
      <c r="D25" s="16" t="s">
        <v>210</v>
      </c>
      <c r="E25" s="42">
        <f>SUM(E26:E27)</f>
        <v>0</v>
      </c>
      <c r="F25" s="46">
        <f>IF(E$47&gt;0,(E25/E$47)*100,0)</f>
        <v>0</v>
      </c>
    </row>
    <row r="26" spans="1:6" s="19" customFormat="1" ht="15" customHeight="1">
      <c r="A26" s="17" t="s">
        <v>211</v>
      </c>
      <c r="B26" s="47">
        <v>990676</v>
      </c>
      <c r="C26" s="54">
        <f t="shared" si="0"/>
        <v>0.0011933420898320546</v>
      </c>
      <c r="D26" s="18" t="s">
        <v>212</v>
      </c>
      <c r="E26" s="47">
        <v>0</v>
      </c>
      <c r="F26" s="41">
        <f>IF(E$47&gt;0,(E26/E$47)*100,0)</f>
        <v>0</v>
      </c>
    </row>
    <row r="27" spans="1:6" s="19" customFormat="1" ht="15" customHeight="1">
      <c r="A27" s="17" t="s">
        <v>213</v>
      </c>
      <c r="B27" s="47">
        <v>5053460</v>
      </c>
      <c r="C27" s="54">
        <f t="shared" si="0"/>
        <v>0.006087264168388751</v>
      </c>
      <c r="D27" s="18" t="s">
        <v>214</v>
      </c>
      <c r="E27" s="47">
        <v>0</v>
      </c>
      <c r="F27" s="41">
        <f>IF(E$47&gt;0,(E27/E$47)*100,0)</f>
        <v>0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3521865379.51</v>
      </c>
      <c r="F29" s="46">
        <f>IF(E$47&gt;0,(E29/E$47)*100,0)</f>
        <v>4.2423458245598225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>
        <v>3521865379.51</v>
      </c>
      <c r="F30" s="41">
        <f>IF(E$47&gt;0,(E30/E$47)*100,0)</f>
        <v>4.2423458245598225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>
        <v>0</v>
      </c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354874</v>
      </c>
      <c r="C35" s="45">
        <f t="shared" si="0"/>
        <v>0.0004274718281123804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354874</v>
      </c>
      <c r="C36" s="54">
        <f t="shared" si="0"/>
        <v>0.0004274718281123804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224050</v>
      </c>
      <c r="C39" s="45">
        <f t="shared" si="0"/>
        <v>0.00026988470017126875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224050</v>
      </c>
      <c r="C41" s="54">
        <f t="shared" si="0"/>
        <v>0.00026988470017126875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83016932733.8</v>
      </c>
      <c r="C47" s="50">
        <f>IF(B$6&gt;0,(B47/B$6)*100,0)</f>
        <v>100</v>
      </c>
      <c r="D47" s="21" t="s">
        <v>237</v>
      </c>
      <c r="E47" s="51">
        <f>E6+E21</f>
        <v>83016932733.79999</v>
      </c>
      <c r="F47" s="52">
        <f>IF(E$47&gt;0,(E47/E$47)*100,0)</f>
        <v>100</v>
      </c>
    </row>
    <row r="48" spans="1:6" s="19" customFormat="1" ht="17.25" customHeight="1">
      <c r="A48" s="94" t="s">
        <v>278</v>
      </c>
      <c r="B48" s="95"/>
      <c r="C48" s="100"/>
      <c r="D48" s="100"/>
      <c r="E48" s="100"/>
      <c r="F48" s="100"/>
    </row>
    <row r="49" spans="4:5" s="19" customFormat="1" ht="16.5">
      <c r="D49" s="98"/>
      <c r="E49" s="99"/>
    </row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5">
    <mergeCell ref="D49:E49"/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50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E40" sqref="E40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275</v>
      </c>
      <c r="B1" s="93"/>
      <c r="C1" s="93"/>
      <c r="D1" s="93"/>
      <c r="E1" s="93"/>
      <c r="F1" s="93"/>
    </row>
    <row r="2" spans="1:6" ht="27" customHeight="1">
      <c r="A2" s="89" t="s">
        <v>262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263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202507102914.72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156796287045.57</v>
      </c>
      <c r="F6" s="44">
        <f>IF(E$47&gt;0,(E6/E$47)*100,0)</f>
        <v>77.42754934951601</v>
      </c>
    </row>
    <row r="7" spans="1:6" s="14" customFormat="1" ht="15" customHeight="1">
      <c r="A7" s="15" t="s">
        <v>180</v>
      </c>
      <c r="B7" s="42">
        <f>SUM(B8:B13)</f>
        <v>97682399101.03</v>
      </c>
      <c r="C7" s="45">
        <f t="shared" si="0"/>
        <v>48.236529827877746</v>
      </c>
      <c r="D7" s="16" t="s">
        <v>181</v>
      </c>
      <c r="E7" s="42">
        <f>SUM(E8:E10)</f>
        <v>9236482906.57</v>
      </c>
      <c r="F7" s="46">
        <f>IF(E$47&gt;0,(E7/E$47)*100,0)</f>
        <v>4.5610661421884435</v>
      </c>
    </row>
    <row r="8" spans="1:6" s="19" customFormat="1" ht="15" customHeight="1">
      <c r="A8" s="17" t="s">
        <v>182</v>
      </c>
      <c r="B8" s="47">
        <v>2032172343</v>
      </c>
      <c r="C8" s="54">
        <f t="shared" si="0"/>
        <v>1.0035066986543135</v>
      </c>
      <c r="D8" s="18" t="s">
        <v>183</v>
      </c>
      <c r="E8" s="47">
        <v>1345008981.52</v>
      </c>
      <c r="F8" s="41">
        <f>IF(E$47&gt;0,(E8/E$47)*100,0)</f>
        <v>0.6641786693706302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5056126344.05</v>
      </c>
      <c r="F9" s="41">
        <f>IF(E$47&gt;0,(E9/E$47)*100,0)</f>
        <v>2.4967649387484654</v>
      </c>
    </row>
    <row r="10" spans="1:6" s="19" customFormat="1" ht="15" customHeight="1">
      <c r="A10" s="17" t="s">
        <v>186</v>
      </c>
      <c r="B10" s="47">
        <v>20091926014</v>
      </c>
      <c r="C10" s="54">
        <f t="shared" si="0"/>
        <v>9.921590761416962</v>
      </c>
      <c r="D10" s="18" t="s">
        <v>187</v>
      </c>
      <c r="E10" s="47">
        <v>2835347581</v>
      </c>
      <c r="F10" s="41">
        <f>IF(E$47&gt;0,(E10/E$47)*100,0)</f>
        <v>1.400122534069348</v>
      </c>
    </row>
    <row r="11" spans="1:6" s="19" customFormat="1" ht="15" customHeight="1">
      <c r="A11" s="17" t="s">
        <v>188</v>
      </c>
      <c r="B11" s="47">
        <v>74293094017.03</v>
      </c>
      <c r="C11" s="54">
        <f t="shared" si="0"/>
        <v>36.68666083693686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1264171962</v>
      </c>
      <c r="C12" s="54">
        <f t="shared" si="0"/>
        <v>0.6242605537309817</v>
      </c>
      <c r="D12" s="16" t="s">
        <v>190</v>
      </c>
      <c r="E12" s="42">
        <f>SUM(E13)</f>
        <v>145103350311</v>
      </c>
      <c r="F12" s="46">
        <f>IF(E$47&gt;0,(E12/E$47)*100,0)</f>
        <v>71.65346213663729</v>
      </c>
    </row>
    <row r="13" spans="1:6" s="19" customFormat="1" ht="15" customHeight="1">
      <c r="A13" s="17" t="s">
        <v>191</v>
      </c>
      <c r="B13" s="47">
        <v>1034765</v>
      </c>
      <c r="C13" s="54">
        <f t="shared" si="0"/>
        <v>0.0005109771386319033</v>
      </c>
      <c r="D13" s="18" t="s">
        <v>192</v>
      </c>
      <c r="E13" s="47">
        <v>145103350311</v>
      </c>
      <c r="F13" s="41">
        <f>IF(E$47&gt;0,(E13/E$47)*100,0)</f>
        <v>71.65346213663729</v>
      </c>
    </row>
    <row r="14" spans="1:6" s="19" customFormat="1" ht="15" customHeight="1">
      <c r="A14" s="15" t="s">
        <v>193</v>
      </c>
      <c r="B14" s="42">
        <f>SUM(B16:B20)</f>
        <v>86609408759.94</v>
      </c>
      <c r="C14" s="45">
        <f>IF(B$6&gt;0,(B14/B$6)*100,0)</f>
        <v>42.76857824409895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2456453828</v>
      </c>
      <c r="F15" s="46">
        <f>IF(E$47&gt;0,(E15/E$47)*100,0)</f>
        <v>1.2130210706902782</v>
      </c>
    </row>
    <row r="16" spans="1:6" s="19" customFormat="1" ht="15" customHeight="1">
      <c r="A16" s="17" t="s">
        <v>196</v>
      </c>
      <c r="B16" s="47">
        <v>3792815223.95</v>
      </c>
      <c r="C16" s="54">
        <f t="shared" si="0"/>
        <v>1.8729294772180085</v>
      </c>
      <c r="D16" s="18" t="s">
        <v>197</v>
      </c>
      <c r="E16" s="47">
        <v>2456453828</v>
      </c>
      <c r="F16" s="41">
        <f>IF(E$47&gt;0,(E16/E$47)*100,0)</f>
        <v>1.2130210706902782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>
        <v>82795710795.99</v>
      </c>
      <c r="C18" s="54">
        <f t="shared" si="0"/>
        <v>40.88533666439197</v>
      </c>
      <c r="D18" s="18"/>
      <c r="E18" s="53"/>
      <c r="F18" s="11"/>
    </row>
    <row r="19" spans="1:6" s="19" customFormat="1" ht="15" customHeight="1">
      <c r="A19" s="17" t="s">
        <v>200</v>
      </c>
      <c r="B19" s="47">
        <v>19614107</v>
      </c>
      <c r="C19" s="54">
        <f t="shared" si="0"/>
        <v>0.00968563903077509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1268633</v>
      </c>
      <c r="C20" s="54">
        <f t="shared" si="0"/>
        <v>0.000626463458190031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260143376.75</v>
      </c>
      <c r="C21" s="45">
        <f t="shared" si="0"/>
        <v>0.12846135913541357</v>
      </c>
      <c r="D21" s="16" t="s">
        <v>203</v>
      </c>
      <c r="E21" s="42">
        <f>SUM(E22,E25,E29,E33)</f>
        <v>45710815869.149994</v>
      </c>
      <c r="F21" s="46">
        <f>IF(E$47&gt;0,(E21/E$47)*100,0)</f>
        <v>22.572450650483987</v>
      </c>
    </row>
    <row r="22" spans="1:6" s="19" customFormat="1" ht="15" customHeight="1">
      <c r="A22" s="17" t="s">
        <v>204</v>
      </c>
      <c r="B22" s="47">
        <v>260040302.75</v>
      </c>
      <c r="C22" s="54">
        <f t="shared" si="0"/>
        <v>0.1284104601800108</v>
      </c>
      <c r="D22" s="16" t="s">
        <v>205</v>
      </c>
      <c r="E22" s="42">
        <f>SUM(E23)</f>
        <v>57895623667.24</v>
      </c>
      <c r="F22" s="46">
        <f>IF(E$47&gt;0,(E22/E$47)*100,0)</f>
        <v>28.58942863432354</v>
      </c>
    </row>
    <row r="23" spans="1:6" s="19" customFormat="1" ht="15" customHeight="1">
      <c r="A23" s="17" t="s">
        <v>206</v>
      </c>
      <c r="B23" s="47"/>
      <c r="C23" s="54">
        <f t="shared" si="0"/>
        <v>0</v>
      </c>
      <c r="D23" s="18" t="s">
        <v>207</v>
      </c>
      <c r="E23" s="47">
        <v>57895623667.24</v>
      </c>
      <c r="F23" s="41">
        <f>IF(E$47&gt;0,(E23/E$47)*100,0)</f>
        <v>28.58942863432354</v>
      </c>
    </row>
    <row r="24" spans="1:6" s="19" customFormat="1" ht="15" customHeight="1">
      <c r="A24" s="17" t="s">
        <v>208</v>
      </c>
      <c r="B24" s="47"/>
      <c r="C24" s="54">
        <f t="shared" si="0"/>
        <v>0</v>
      </c>
      <c r="D24" s="18"/>
      <c r="E24" s="53"/>
      <c r="F24" s="11"/>
    </row>
    <row r="25" spans="1:6" s="19" customFormat="1" ht="15" customHeight="1">
      <c r="A25" s="17" t="s">
        <v>209</v>
      </c>
      <c r="B25" s="47"/>
      <c r="C25" s="54">
        <f t="shared" si="0"/>
        <v>0</v>
      </c>
      <c r="D25" s="16" t="s">
        <v>210</v>
      </c>
      <c r="E25" s="42">
        <f>SUM(E26:E27)</f>
        <v>979102190.59</v>
      </c>
      <c r="F25" s="46">
        <f>IF(E$47&gt;0,(E25/E$47)*100,0)</f>
        <v>0.4834902956477139</v>
      </c>
    </row>
    <row r="26" spans="1:6" s="19" customFormat="1" ht="15" customHeight="1">
      <c r="A26" s="17" t="s">
        <v>211</v>
      </c>
      <c r="B26" s="47">
        <v>42659</v>
      </c>
      <c r="C26" s="54">
        <f t="shared" si="0"/>
        <v>2.1065433945773547E-05</v>
      </c>
      <c r="D26" s="18" t="s">
        <v>212</v>
      </c>
      <c r="E26" s="47">
        <v>260040302.75</v>
      </c>
      <c r="F26" s="41">
        <f>IF(E$47&gt;0,(E26/E$47)*100,0)</f>
        <v>0.1284104601800108</v>
      </c>
    </row>
    <row r="27" spans="1:6" s="19" customFormat="1" ht="15" customHeight="1">
      <c r="A27" s="17" t="s">
        <v>213</v>
      </c>
      <c r="B27" s="47">
        <v>60415</v>
      </c>
      <c r="C27" s="54">
        <f t="shared" si="0"/>
        <v>2.9833521456994044E-05</v>
      </c>
      <c r="D27" s="18" t="s">
        <v>214</v>
      </c>
      <c r="E27" s="47">
        <v>719061887.84</v>
      </c>
      <c r="F27" s="41">
        <f>IF(E$47&gt;0,(E27/E$47)*100,0)</f>
        <v>0.3550798354677031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-13163909988.68</v>
      </c>
      <c r="F29" s="46">
        <f>IF(E$47&gt;0,(E29/E$47)*100,0)</f>
        <v>-6.500468279487263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/>
      <c r="F30" s="41">
        <f>IF(E$47&gt;0,(E30/E$47)*100,0)</f>
        <v>0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>
        <v>-13163909988.68</v>
      </c>
      <c r="F31" s="41">
        <f>IF(E$47&gt;0,(E31/E$47)*100,0)</f>
        <v>-6.500468279487263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0</v>
      </c>
      <c r="C35" s="45">
        <f t="shared" si="0"/>
        <v>0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/>
      <c r="C36" s="54">
        <f t="shared" si="0"/>
        <v>0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17955151677</v>
      </c>
      <c r="C39" s="45">
        <f t="shared" si="0"/>
        <v>8.866430568887894</v>
      </c>
      <c r="D39" s="18"/>
      <c r="E39" s="53"/>
      <c r="F39" s="11"/>
    </row>
    <row r="40" spans="1:6" s="19" customFormat="1" ht="15" customHeight="1">
      <c r="A40" s="17" t="s">
        <v>233</v>
      </c>
      <c r="B40" s="47">
        <v>3239307074</v>
      </c>
      <c r="C40" s="54">
        <f t="shared" si="0"/>
        <v>1.5996017064962607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14715844603</v>
      </c>
      <c r="C41" s="54">
        <f t="shared" si="0"/>
        <v>7.266828862391632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3" customHeight="1">
      <c r="A44" s="17"/>
      <c r="B44" s="53"/>
      <c r="C44" s="54"/>
      <c r="D44" s="18"/>
      <c r="E44" s="53"/>
      <c r="F44" s="11"/>
    </row>
    <row r="45" spans="1:6" s="19" customFormat="1" ht="3" customHeight="1">
      <c r="A45" s="17"/>
      <c r="B45" s="53"/>
      <c r="C45" s="54"/>
      <c r="D45" s="18"/>
      <c r="E45" s="53"/>
      <c r="F45" s="11"/>
    </row>
    <row r="46" spans="1:6" s="19" customFormat="1" ht="3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202507102914.72</v>
      </c>
      <c r="C47" s="50">
        <f>IF(B$6&gt;0,(B47/B$6)*100,0)</f>
        <v>100</v>
      </c>
      <c r="D47" s="21" t="s">
        <v>237</v>
      </c>
      <c r="E47" s="51">
        <f>E6+E21</f>
        <v>202507102914.72</v>
      </c>
      <c r="F47" s="52">
        <f>IF(E$47&gt;0,(E47/E$47)*100,0)</f>
        <v>100</v>
      </c>
    </row>
    <row r="48" spans="1:6" s="19" customFormat="1" ht="12.75" customHeight="1">
      <c r="A48" s="94" t="s">
        <v>295</v>
      </c>
      <c r="B48" s="95"/>
      <c r="C48" s="100"/>
      <c r="D48" s="100"/>
      <c r="E48" s="100"/>
      <c r="F48" s="100"/>
    </row>
    <row r="49" spans="1:6" s="19" customFormat="1" ht="30.75" customHeight="1">
      <c r="A49" s="103" t="s">
        <v>296</v>
      </c>
      <c r="B49" s="102"/>
      <c r="C49" s="102"/>
      <c r="D49" s="102"/>
      <c r="E49" s="102"/>
      <c r="F49" s="102"/>
    </row>
    <row r="50" spans="1:6" s="19" customFormat="1" ht="27" customHeight="1">
      <c r="A50" s="101" t="s">
        <v>297</v>
      </c>
      <c r="B50" s="102"/>
      <c r="C50" s="102"/>
      <c r="D50" s="102"/>
      <c r="E50" s="102"/>
      <c r="F50" s="102"/>
    </row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6">
    <mergeCell ref="A50:F50"/>
    <mergeCell ref="A49:F49"/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48"/>
  <sheetViews>
    <sheetView zoomScaleSheetLayoutView="100"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274</v>
      </c>
      <c r="B1" s="93"/>
      <c r="C1" s="93"/>
      <c r="D1" s="93"/>
      <c r="E1" s="93"/>
      <c r="F1" s="93"/>
    </row>
    <row r="2" spans="1:6" ht="27" customHeight="1">
      <c r="A2" s="89" t="s">
        <v>262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263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62952253472.450005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14006026859.279999</v>
      </c>
      <c r="F6" s="44">
        <f>IF(E$47&gt;0,(E6/E$47)*100,0)</f>
        <v>22.2486505036861</v>
      </c>
    </row>
    <row r="7" spans="1:6" s="14" customFormat="1" ht="15" customHeight="1">
      <c r="A7" s="15" t="s">
        <v>180</v>
      </c>
      <c r="B7" s="42">
        <f>SUM(B8:B13)</f>
        <v>44025926627.08</v>
      </c>
      <c r="C7" s="45">
        <f t="shared" si="0"/>
        <v>69.9354259754136</v>
      </c>
      <c r="D7" s="16" t="s">
        <v>181</v>
      </c>
      <c r="E7" s="42">
        <f>SUM(E8:E10)</f>
        <v>8909351851.83</v>
      </c>
      <c r="F7" s="46">
        <f>IF(E$47&gt;0,(E7/E$47)*100,0)</f>
        <v>14.152554293753802</v>
      </c>
    </row>
    <row r="8" spans="1:6" s="19" customFormat="1" ht="15" customHeight="1">
      <c r="A8" s="17" t="s">
        <v>182</v>
      </c>
      <c r="B8" s="47">
        <v>31540492238.2</v>
      </c>
      <c r="C8" s="54">
        <f t="shared" si="0"/>
        <v>50.10224495299944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4225540723.76</v>
      </c>
      <c r="F9" s="41">
        <f>IF(E$47&gt;0,(E9/E$47)*100,0)</f>
        <v>6.712294621207225</v>
      </c>
    </row>
    <row r="10" spans="1:6" s="19" customFormat="1" ht="15" customHeight="1">
      <c r="A10" s="17" t="s">
        <v>186</v>
      </c>
      <c r="B10" s="47">
        <v>3415458932.53</v>
      </c>
      <c r="C10" s="54">
        <f t="shared" si="0"/>
        <v>5.425475251691695</v>
      </c>
      <c r="D10" s="18" t="s">
        <v>187</v>
      </c>
      <c r="E10" s="47">
        <v>4683811128.07</v>
      </c>
      <c r="F10" s="41">
        <f>IF(E$47&gt;0,(E10/E$47)*100,0)</f>
        <v>7.440259672546577</v>
      </c>
    </row>
    <row r="11" spans="1:6" s="19" customFormat="1" ht="15" customHeight="1">
      <c r="A11" s="17" t="s">
        <v>188</v>
      </c>
      <c r="B11" s="47">
        <v>6169486931.94</v>
      </c>
      <c r="C11" s="54">
        <f t="shared" si="0"/>
        <v>9.800263837481166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2813791318.41</v>
      </c>
      <c r="C12" s="54">
        <f t="shared" si="0"/>
        <v>4.469722945885342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86697206</v>
      </c>
      <c r="C13" s="54">
        <f t="shared" si="0"/>
        <v>0.13771898735593568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2296992392</v>
      </c>
      <c r="C14" s="45">
        <f>IF(B$6&gt;0,(B14/B$6)*100,0)</f>
        <v>3.6487850160999242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5096675007.45</v>
      </c>
      <c r="F15" s="46">
        <f>IF(E$47&gt;0,(E15/E$47)*100,0)</f>
        <v>8.0960962099323</v>
      </c>
    </row>
    <row r="16" spans="1:6" s="19" customFormat="1" ht="15" customHeight="1">
      <c r="A16" s="17" t="s">
        <v>196</v>
      </c>
      <c r="B16" s="47">
        <v>253265688</v>
      </c>
      <c r="C16" s="54">
        <f t="shared" si="0"/>
        <v>0.4023139348154351</v>
      </c>
      <c r="D16" s="18" t="s">
        <v>197</v>
      </c>
      <c r="E16" s="47">
        <v>5096675007.45</v>
      </c>
      <c r="F16" s="41">
        <f>IF(E$47&gt;0,(E16/E$47)*100,0)</f>
        <v>8.0960962099323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2043726704</v>
      </c>
      <c r="C20" s="54">
        <f t="shared" si="0"/>
        <v>3.246471081284489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13555928157.439999</v>
      </c>
      <c r="C21" s="45">
        <f t="shared" si="0"/>
        <v>21.533666246550688</v>
      </c>
      <c r="D21" s="16" t="s">
        <v>203</v>
      </c>
      <c r="E21" s="42">
        <f>SUM(E22,E25,E29,E33)</f>
        <v>48946226613.170006</v>
      </c>
      <c r="F21" s="46">
        <f>IF(E$47&gt;0,(E21/E$47)*100,0)</f>
        <v>77.7513494963139</v>
      </c>
    </row>
    <row r="22" spans="1:6" s="19" customFormat="1" ht="15" customHeight="1">
      <c r="A22" s="17" t="s">
        <v>204</v>
      </c>
      <c r="B22" s="47"/>
      <c r="C22" s="54">
        <f>IF(B$6&gt;0,(B22/B$6)*100,0)</f>
        <v>0</v>
      </c>
      <c r="D22" s="16" t="s">
        <v>205</v>
      </c>
      <c r="E22" s="42">
        <f>SUM(E23)</f>
        <v>35100730706.44</v>
      </c>
      <c r="F22" s="46">
        <f>IF(E$47&gt;0,(E22/E$47)*100,0)</f>
        <v>55.75770329143379</v>
      </c>
    </row>
    <row r="23" spans="1:6" s="19" customFormat="1" ht="15" customHeight="1">
      <c r="A23" s="17" t="s">
        <v>206</v>
      </c>
      <c r="B23" s="47">
        <v>956398216.36</v>
      </c>
      <c r="C23" s="54">
        <f>IF(B$6&gt;0,(B23/B$6)*100,0)</f>
        <v>1.519243813533302</v>
      </c>
      <c r="D23" s="18" t="s">
        <v>207</v>
      </c>
      <c r="E23" s="47">
        <v>35100730706.44</v>
      </c>
      <c r="F23" s="41">
        <f>IF(E$47&gt;0,(E23/E$47)*100,0)</f>
        <v>55.75770329143379</v>
      </c>
    </row>
    <row r="24" spans="1:6" s="19" customFormat="1" ht="15" customHeight="1">
      <c r="A24" s="17" t="s">
        <v>208</v>
      </c>
      <c r="B24" s="47">
        <v>5240379119.92</v>
      </c>
      <c r="C24" s="54">
        <f t="shared" si="0"/>
        <v>8.324370980958392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6777259609.84</v>
      </c>
      <c r="C25" s="54">
        <f t="shared" si="0"/>
        <v>10.765714070594715</v>
      </c>
      <c r="D25" s="16" t="s">
        <v>210</v>
      </c>
      <c r="E25" s="42">
        <f>SUM(E26:E27)</f>
        <v>12507165897.08</v>
      </c>
      <c r="F25" s="46">
        <f>IF(E$47&gt;0,(E25/E$47)*100,0)</f>
        <v>19.86770164240991</v>
      </c>
    </row>
    <row r="26" spans="1:6" s="19" customFormat="1" ht="15" customHeight="1">
      <c r="A26" s="17" t="s">
        <v>211</v>
      </c>
      <c r="B26" s="47">
        <v>147902124.81</v>
      </c>
      <c r="C26" s="54">
        <f t="shared" si="0"/>
        <v>0.23494333665867398</v>
      </c>
      <c r="D26" s="18" t="s">
        <v>212</v>
      </c>
      <c r="E26" s="47">
        <v>5803528374.9</v>
      </c>
      <c r="F26" s="41">
        <f>IF(E$47&gt;0,(E26/E$47)*100,0)</f>
        <v>9.21893666195733</v>
      </c>
    </row>
    <row r="27" spans="1:6" s="19" customFormat="1" ht="15" customHeight="1">
      <c r="A27" s="17" t="s">
        <v>213</v>
      </c>
      <c r="B27" s="47">
        <v>268897350.51</v>
      </c>
      <c r="C27" s="54">
        <f t="shared" si="0"/>
        <v>0.4271449164686033</v>
      </c>
      <c r="D27" s="18" t="s">
        <v>214</v>
      </c>
      <c r="E27" s="47">
        <v>6703637522.18</v>
      </c>
      <c r="F27" s="41">
        <f>IF(E$47&gt;0,(E27/E$47)*100,0)</f>
        <v>10.648764980452581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1338330009.65</v>
      </c>
      <c r="F29" s="46">
        <f>IF(E$47&gt;0,(E29/E$47)*100,0)</f>
        <v>2.1259445624701865</v>
      </c>
    </row>
    <row r="30" spans="1:6" s="19" customFormat="1" ht="15" customHeight="1">
      <c r="A30" s="17" t="s">
        <v>218</v>
      </c>
      <c r="B30" s="47">
        <v>165091736</v>
      </c>
      <c r="C30" s="54">
        <f t="shared" si="0"/>
        <v>0.26224912833700165</v>
      </c>
      <c r="D30" s="18" t="s">
        <v>219</v>
      </c>
      <c r="E30" s="47">
        <v>1338330009.65</v>
      </c>
      <c r="F30" s="41">
        <f>IF(E$47&gt;0,(E30/E$47)*100,0)</f>
        <v>2.1259445624701865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67506968</v>
      </c>
      <c r="C35" s="45">
        <f t="shared" si="0"/>
        <v>0.10723518901439054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67506968</v>
      </c>
      <c r="C36" s="54">
        <f t="shared" si="0"/>
        <v>0.10723518901439054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2754000</v>
      </c>
      <c r="C37" s="45">
        <f t="shared" si="0"/>
        <v>0.004374744108573082</v>
      </c>
      <c r="D37" s="18"/>
      <c r="E37" s="53"/>
      <c r="F37" s="11"/>
    </row>
    <row r="38" spans="1:6" s="19" customFormat="1" ht="15" customHeight="1">
      <c r="A38" s="17" t="s">
        <v>231</v>
      </c>
      <c r="B38" s="47">
        <v>2754000</v>
      </c>
      <c r="C38" s="54">
        <f t="shared" si="0"/>
        <v>0.004374744108573082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3003145327.93</v>
      </c>
      <c r="C39" s="45">
        <f t="shared" si="0"/>
        <v>4.770512828812834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3003145327.93</v>
      </c>
      <c r="C41" s="54">
        <f t="shared" si="0"/>
        <v>4.770512828812834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62952253472.450005</v>
      </c>
      <c r="C47" s="50">
        <f>IF(B$6&gt;0,(B47/B$6)*100,0)</f>
        <v>100</v>
      </c>
      <c r="D47" s="21" t="s">
        <v>237</v>
      </c>
      <c r="E47" s="51">
        <f>E6+E21</f>
        <v>62952253472.450005</v>
      </c>
      <c r="F47" s="52">
        <f>IF(E$47&gt;0,(E47/E$47)*100,0)</f>
        <v>100</v>
      </c>
    </row>
    <row r="48" spans="1:6" s="19" customFormat="1" ht="17.25" customHeight="1">
      <c r="A48" s="94" t="s">
        <v>279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48"/>
  <sheetViews>
    <sheetView zoomScaleSheetLayoutView="100"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273</v>
      </c>
      <c r="B1" s="93"/>
      <c r="C1" s="93"/>
      <c r="D1" s="93"/>
      <c r="E1" s="93"/>
      <c r="F1" s="93"/>
    </row>
    <row r="2" spans="1:6" ht="27" customHeight="1">
      <c r="A2" s="89" t="s">
        <v>262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263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51422412224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39831674</v>
      </c>
      <c r="F6" s="44">
        <f>IF(E$47&gt;0,(E6/E$47)*100,0)</f>
        <v>0.07745975398137712</v>
      </c>
    </row>
    <row r="7" spans="1:6" s="14" customFormat="1" ht="15" customHeight="1">
      <c r="A7" s="15" t="s">
        <v>180</v>
      </c>
      <c r="B7" s="42">
        <f>SUM(B8:B13)</f>
        <v>20712514304</v>
      </c>
      <c r="C7" s="45">
        <f t="shared" si="0"/>
        <v>40.27915729385601</v>
      </c>
      <c r="D7" s="16" t="s">
        <v>181</v>
      </c>
      <c r="E7" s="42">
        <f>SUM(E8:E10)</f>
        <v>39831674</v>
      </c>
      <c r="F7" s="46">
        <f>IF(E$47&gt;0,(E7/E$47)*100,0)</f>
        <v>0.07745975398137712</v>
      </c>
    </row>
    <row r="8" spans="1:6" s="19" customFormat="1" ht="15" customHeight="1">
      <c r="A8" s="17" t="s">
        <v>182</v>
      </c>
      <c r="B8" s="47">
        <v>20450581314</v>
      </c>
      <c r="C8" s="54">
        <f t="shared" si="0"/>
        <v>39.769782142688456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39831674</v>
      </c>
      <c r="F9" s="41">
        <f>IF(E$47&gt;0,(E9/E$47)*100,0)</f>
        <v>0.07745975398137712</v>
      </c>
    </row>
    <row r="10" spans="1:6" s="19" customFormat="1" ht="15" customHeight="1">
      <c r="A10" s="17" t="s">
        <v>186</v>
      </c>
      <c r="B10" s="47">
        <v>261932990</v>
      </c>
      <c r="C10" s="54">
        <f t="shared" si="0"/>
        <v>0.5093751511675486</v>
      </c>
      <c r="D10" s="18" t="s">
        <v>187</v>
      </c>
      <c r="E10" s="47"/>
      <c r="F10" s="41">
        <f>IF(E$47&gt;0,(E10/E$47)*100,0)</f>
        <v>0</v>
      </c>
    </row>
    <row r="11" spans="1:6" s="19" customFormat="1" ht="15" customHeight="1">
      <c r="A11" s="17" t="s">
        <v>188</v>
      </c>
      <c r="B11" s="47"/>
      <c r="C11" s="54">
        <f t="shared" si="0"/>
        <v>0</v>
      </c>
      <c r="D11" s="18"/>
      <c r="E11" s="53"/>
      <c r="F11" s="11"/>
    </row>
    <row r="12" spans="1:6" s="19" customFormat="1" ht="15" customHeight="1">
      <c r="A12" s="17" t="s">
        <v>189</v>
      </c>
      <c r="B12" s="47"/>
      <c r="C12" s="54">
        <f t="shared" si="0"/>
        <v>0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/>
      <c r="C13" s="54">
        <f t="shared" si="0"/>
        <v>0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30709897920</v>
      </c>
      <c r="C14" s="45">
        <f>IF(B$6&gt;0,(B14/B$6)*100,0)</f>
        <v>59.720842706144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0</v>
      </c>
      <c r="F15" s="46">
        <f>IF(E$47&gt;0,(E15/E$47)*100,0)</f>
        <v>0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/>
      <c r="F16" s="41">
        <f>IF(E$47&gt;0,(E16/E$47)*100,0)</f>
        <v>0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>
        <v>23537097233</v>
      </c>
      <c r="C18" s="54">
        <f t="shared" si="0"/>
        <v>45.77205972071202</v>
      </c>
      <c r="D18" s="18"/>
      <c r="E18" s="53"/>
      <c r="F18" s="11"/>
    </row>
    <row r="19" spans="1:6" s="19" customFormat="1" ht="15" customHeight="1">
      <c r="A19" s="17" t="s">
        <v>200</v>
      </c>
      <c r="B19" s="47">
        <v>7172800687</v>
      </c>
      <c r="C19" s="54">
        <f t="shared" si="0"/>
        <v>13.948782985431968</v>
      </c>
      <c r="D19" s="18"/>
      <c r="E19" s="53"/>
      <c r="F19" s="11"/>
    </row>
    <row r="20" spans="1:6" s="19" customFormat="1" ht="15" customHeight="1">
      <c r="A20" s="17" t="s">
        <v>201</v>
      </c>
      <c r="B20" s="47"/>
      <c r="C20" s="54">
        <f t="shared" si="0"/>
        <v>0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0</v>
      </c>
      <c r="C21" s="45">
        <f t="shared" si="0"/>
        <v>0</v>
      </c>
      <c r="D21" s="16" t="s">
        <v>203</v>
      </c>
      <c r="E21" s="42">
        <f>SUM(E22,E25,E29,E33)</f>
        <v>51382580550</v>
      </c>
      <c r="F21" s="46">
        <f>IF(E$47&gt;0,(E21/E$47)*100,0)</f>
        <v>99.92254024601863</v>
      </c>
    </row>
    <row r="22" spans="1:6" s="19" customFormat="1" ht="15" customHeight="1">
      <c r="A22" s="17" t="s">
        <v>204</v>
      </c>
      <c r="B22" s="47"/>
      <c r="C22" s="54">
        <f t="shared" si="0"/>
        <v>0</v>
      </c>
      <c r="D22" s="16" t="s">
        <v>205</v>
      </c>
      <c r="E22" s="42">
        <f>SUM(E23)</f>
        <v>50468881951</v>
      </c>
      <c r="F22" s="46">
        <f>IF(E$47&gt;0,(E22/E$47)*100,0)</f>
        <v>98.14569128175793</v>
      </c>
    </row>
    <row r="23" spans="1:6" s="19" customFormat="1" ht="15" customHeight="1">
      <c r="A23" s="17" t="s">
        <v>206</v>
      </c>
      <c r="B23" s="47"/>
      <c r="C23" s="54">
        <f t="shared" si="0"/>
        <v>0</v>
      </c>
      <c r="D23" s="18" t="s">
        <v>207</v>
      </c>
      <c r="E23" s="47">
        <v>50468881951</v>
      </c>
      <c r="F23" s="41">
        <f>IF(E$47&gt;0,(E23/E$47)*100,0)</f>
        <v>98.14569128175793</v>
      </c>
    </row>
    <row r="24" spans="1:6" s="19" customFormat="1" ht="15" customHeight="1">
      <c r="A24" s="17" t="s">
        <v>208</v>
      </c>
      <c r="B24" s="47"/>
      <c r="C24" s="54">
        <f t="shared" si="0"/>
        <v>0</v>
      </c>
      <c r="D24" s="18"/>
      <c r="E24" s="53"/>
      <c r="F24" s="11"/>
    </row>
    <row r="25" spans="1:6" s="19" customFormat="1" ht="15" customHeight="1">
      <c r="A25" s="17" t="s">
        <v>209</v>
      </c>
      <c r="B25" s="47"/>
      <c r="C25" s="54">
        <f t="shared" si="0"/>
        <v>0</v>
      </c>
      <c r="D25" s="16" t="s">
        <v>210</v>
      </c>
      <c r="E25" s="42">
        <f>SUM(E26:E27)</f>
        <v>500000000</v>
      </c>
      <c r="F25" s="46">
        <f>IF(E$47&gt;0,(E25/E$47)*100,0)</f>
        <v>0.9723386717487336</v>
      </c>
    </row>
    <row r="26" spans="1:6" s="19" customFormat="1" ht="15" customHeight="1">
      <c r="A26" s="17" t="s">
        <v>211</v>
      </c>
      <c r="B26" s="47"/>
      <c r="C26" s="54">
        <f t="shared" si="0"/>
        <v>0</v>
      </c>
      <c r="D26" s="18" t="s">
        <v>212</v>
      </c>
      <c r="E26" s="47"/>
      <c r="F26" s="41">
        <f>IF(E$47&gt;0,(E26/E$47)*100,0)</f>
        <v>0</v>
      </c>
    </row>
    <row r="27" spans="1:6" s="19" customFormat="1" ht="15" customHeight="1">
      <c r="A27" s="17" t="s">
        <v>213</v>
      </c>
      <c r="B27" s="47"/>
      <c r="C27" s="54">
        <f t="shared" si="0"/>
        <v>0</v>
      </c>
      <c r="D27" s="18" t="s">
        <v>214</v>
      </c>
      <c r="E27" s="47">
        <v>500000000</v>
      </c>
      <c r="F27" s="41">
        <f>IF(E$47&gt;0,(E27/E$47)*100,0)</f>
        <v>0.9723386717487336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413698599</v>
      </c>
      <c r="F29" s="46">
        <f>IF(E$47&gt;0,(E29/E$47)*100,0)</f>
        <v>0.804510292511944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>
        <v>413698599</v>
      </c>
      <c r="F30" s="41">
        <f>IF(E$47&gt;0,(E30/E$47)*100,0)</f>
        <v>0.804510292511944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0</v>
      </c>
      <c r="C35" s="45">
        <f t="shared" si="0"/>
        <v>0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/>
      <c r="C36" s="54">
        <f t="shared" si="0"/>
        <v>0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0</v>
      </c>
      <c r="C39" s="45">
        <f t="shared" si="0"/>
        <v>0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/>
      <c r="C41" s="54">
        <f t="shared" si="0"/>
        <v>0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51422412224</v>
      </c>
      <c r="C47" s="50">
        <f>IF(B$6&gt;0,(B47/B$6)*100,0)</f>
        <v>100</v>
      </c>
      <c r="D47" s="21" t="s">
        <v>237</v>
      </c>
      <c r="E47" s="51">
        <f>E6+E21</f>
        <v>51422412224</v>
      </c>
      <c r="F47" s="52">
        <f>IF(E$47&gt;0,(E47/E$47)*100,0)</f>
        <v>100</v>
      </c>
    </row>
    <row r="48" spans="1:4" s="19" customFormat="1" ht="17.25" customHeight="1">
      <c r="A48" s="94" t="s">
        <v>280</v>
      </c>
      <c r="B48" s="95"/>
      <c r="C48" s="104"/>
      <c r="D48" s="105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5">
    <mergeCell ref="A1:F1"/>
    <mergeCell ref="A2:F2"/>
    <mergeCell ref="A3:E3"/>
    <mergeCell ref="A48:B48"/>
    <mergeCell ref="C48:D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272</v>
      </c>
      <c r="B1" s="93"/>
      <c r="C1" s="93"/>
      <c r="D1" s="93"/>
      <c r="E1" s="93"/>
      <c r="F1" s="93"/>
    </row>
    <row r="2" spans="1:6" ht="27" customHeight="1">
      <c r="A2" s="89" t="s">
        <v>262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263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105891181416.5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101193088959</v>
      </c>
      <c r="F6" s="44">
        <f>IF(E$47&gt;0,(E6/E$47)*100,0)</f>
        <v>95.56328261272195</v>
      </c>
    </row>
    <row r="7" spans="1:6" s="14" customFormat="1" ht="15" customHeight="1">
      <c r="A7" s="15" t="s">
        <v>180</v>
      </c>
      <c r="B7" s="42">
        <f>SUM(B8:B13)</f>
        <v>42414624557</v>
      </c>
      <c r="C7" s="45">
        <f t="shared" si="0"/>
        <v>40.05491674530599</v>
      </c>
      <c r="D7" s="16" t="s">
        <v>181</v>
      </c>
      <c r="E7" s="42">
        <f>SUM(E8:E10)</f>
        <v>45179149813</v>
      </c>
      <c r="F7" s="46">
        <f>IF(E$47&gt;0,(E7/E$47)*100,0)</f>
        <v>42.66563958267461</v>
      </c>
    </row>
    <row r="8" spans="1:6" s="19" customFormat="1" ht="15" customHeight="1">
      <c r="A8" s="17" t="s">
        <v>182</v>
      </c>
      <c r="B8" s="47">
        <v>2644263193</v>
      </c>
      <c r="C8" s="54">
        <f t="shared" si="0"/>
        <v>2.4971514696765578</v>
      </c>
      <c r="D8" s="18" t="s">
        <v>183</v>
      </c>
      <c r="E8" s="47">
        <v>23885783670</v>
      </c>
      <c r="F8" s="41">
        <f>IF(E$47&gt;0,(E8/E$47)*100,0)</f>
        <v>22.55691489176086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21004189598</v>
      </c>
      <c r="F9" s="41">
        <f>IF(E$47&gt;0,(E9/E$47)*100,0)</f>
        <v>19.835636279648796</v>
      </c>
    </row>
    <row r="10" spans="1:6" s="19" customFormat="1" ht="15" customHeight="1">
      <c r="A10" s="17" t="s">
        <v>186</v>
      </c>
      <c r="B10" s="47">
        <v>1547502880</v>
      </c>
      <c r="C10" s="54">
        <f t="shared" si="0"/>
        <v>1.461408645459562</v>
      </c>
      <c r="D10" s="18" t="s">
        <v>187</v>
      </c>
      <c r="E10" s="47">
        <v>289176545</v>
      </c>
      <c r="F10" s="41">
        <f>IF(E$47&gt;0,(E10/E$47)*100,0)</f>
        <v>0.27308841126494454</v>
      </c>
    </row>
    <row r="11" spans="1:6" s="19" customFormat="1" ht="15" customHeight="1">
      <c r="A11" s="17" t="s">
        <v>188</v>
      </c>
      <c r="B11" s="47">
        <v>37020732523</v>
      </c>
      <c r="C11" s="54">
        <f t="shared" si="0"/>
        <v>34.96111010168729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1194513869</v>
      </c>
      <c r="C12" s="54">
        <f t="shared" si="0"/>
        <v>1.1280579298682472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7612092</v>
      </c>
      <c r="C13" s="54">
        <f t="shared" si="0"/>
        <v>0.007188598614326047</v>
      </c>
      <c r="D13" s="18" t="s">
        <v>192</v>
      </c>
      <c r="E13" s="47">
        <v>0</v>
      </c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63374107486</v>
      </c>
      <c r="C14" s="45">
        <f>IF(B$6&gt;0,(B14/B$6)*100,0)</f>
        <v>59.84833358004732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56013939146</v>
      </c>
      <c r="F15" s="46">
        <f>IF(E$47&gt;0,(E15/E$47)*100,0)</f>
        <v>52.89764303004735</v>
      </c>
    </row>
    <row r="16" spans="1:6" s="19" customFormat="1" ht="15" customHeight="1">
      <c r="A16" s="17" t="s">
        <v>196</v>
      </c>
      <c r="B16" s="47">
        <v>0</v>
      </c>
      <c r="C16" s="54">
        <f t="shared" si="0"/>
        <v>0</v>
      </c>
      <c r="D16" s="18" t="s">
        <v>197</v>
      </c>
      <c r="E16" s="47">
        <v>56013939146</v>
      </c>
      <c r="F16" s="41">
        <f>IF(E$47&gt;0,(E16/E$47)*100,0)</f>
        <v>52.89764303004735</v>
      </c>
    </row>
    <row r="17" spans="1:6" s="19" customFormat="1" ht="15" customHeight="1">
      <c r="A17" s="17" t="s">
        <v>198</v>
      </c>
      <c r="B17" s="47">
        <v>433418</v>
      </c>
      <c r="C17" s="54">
        <f t="shared" si="0"/>
        <v>0.0004093050943451507</v>
      </c>
      <c r="D17" s="18"/>
      <c r="E17" s="53"/>
      <c r="F17" s="11"/>
    </row>
    <row r="18" spans="1:6" s="19" customFormat="1" ht="15" customHeight="1">
      <c r="A18" s="17" t="s">
        <v>199</v>
      </c>
      <c r="B18" s="47">
        <v>1313574749</v>
      </c>
      <c r="C18" s="54">
        <f t="shared" si="0"/>
        <v>1.240494941531853</v>
      </c>
      <c r="D18" s="18"/>
      <c r="E18" s="53"/>
      <c r="F18" s="11"/>
    </row>
    <row r="19" spans="1:6" s="19" customFormat="1" ht="15" customHeight="1">
      <c r="A19" s="17" t="s">
        <v>200</v>
      </c>
      <c r="B19" s="47">
        <v>62060099319</v>
      </c>
      <c r="C19" s="54">
        <f t="shared" si="0"/>
        <v>58.60742933342112</v>
      </c>
      <c r="D19" s="18"/>
      <c r="E19" s="53"/>
      <c r="F19" s="11"/>
    </row>
    <row r="20" spans="1:6" s="19" customFormat="1" ht="15" customHeight="1">
      <c r="A20" s="17" t="s">
        <v>201</v>
      </c>
      <c r="B20" s="47"/>
      <c r="C20" s="54">
        <f t="shared" si="0"/>
        <v>0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4489484.5</v>
      </c>
      <c r="C21" s="45">
        <f t="shared" si="0"/>
        <v>0.004239715186802559</v>
      </c>
      <c r="D21" s="16" t="s">
        <v>203</v>
      </c>
      <c r="E21" s="42">
        <f>SUM(E22,E25,E29,E33)</f>
        <v>4698092457.5</v>
      </c>
      <c r="F21" s="46">
        <f>IF(E$47&gt;0,(E21/E$47)*100,0)</f>
        <v>4.436717387278051</v>
      </c>
    </row>
    <row r="22" spans="1:6" s="19" customFormat="1" ht="15" customHeight="1">
      <c r="A22" s="17" t="s">
        <v>204</v>
      </c>
      <c r="B22" s="47"/>
      <c r="C22" s="54">
        <f t="shared" si="0"/>
        <v>0</v>
      </c>
      <c r="D22" s="16" t="s">
        <v>205</v>
      </c>
      <c r="E22" s="42">
        <f>SUM(E23)</f>
        <v>21161830969</v>
      </c>
      <c r="F22" s="46">
        <f>IF(E$47&gt;0,(E22/E$47)*100,0)</f>
        <v>19.98450738382503</v>
      </c>
    </row>
    <row r="23" spans="1:6" s="19" customFormat="1" ht="15" customHeight="1">
      <c r="A23" s="17" t="s">
        <v>206</v>
      </c>
      <c r="B23" s="47"/>
      <c r="C23" s="54">
        <f t="shared" si="0"/>
        <v>0</v>
      </c>
      <c r="D23" s="18" t="s">
        <v>207</v>
      </c>
      <c r="E23" s="47">
        <v>21161830969</v>
      </c>
      <c r="F23" s="41">
        <f>IF(E$47&gt;0,(E23/E$47)*100,0)</f>
        <v>19.98450738382503</v>
      </c>
    </row>
    <row r="24" spans="1:6" s="19" customFormat="1" ht="15" customHeight="1">
      <c r="A24" s="17" t="s">
        <v>208</v>
      </c>
      <c r="B24" s="47"/>
      <c r="C24" s="54">
        <f t="shared" si="0"/>
        <v>0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2826948.5</v>
      </c>
      <c r="C25" s="54">
        <f t="shared" si="0"/>
        <v>0.0026696732080840717</v>
      </c>
      <c r="D25" s="16" t="s">
        <v>210</v>
      </c>
      <c r="E25" s="42">
        <f>SUM(E26:E27)</f>
        <v>0</v>
      </c>
      <c r="F25" s="46">
        <f>IF(E$47&gt;0,(E25/E$47)*100,0)</f>
        <v>0</v>
      </c>
    </row>
    <row r="26" spans="1:6" s="19" customFormat="1" ht="15" customHeight="1">
      <c r="A26" s="17" t="s">
        <v>211</v>
      </c>
      <c r="B26" s="47">
        <v>1289737.5</v>
      </c>
      <c r="C26" s="54">
        <f t="shared" si="0"/>
        <v>0.0012179838611178556</v>
      </c>
      <c r="D26" s="18" t="s">
        <v>212</v>
      </c>
      <c r="E26" s="47"/>
      <c r="F26" s="41">
        <f>IF(E$47&gt;0,(E26/E$47)*100,0)</f>
        <v>0</v>
      </c>
    </row>
    <row r="27" spans="1:6" s="19" customFormat="1" ht="15" customHeight="1">
      <c r="A27" s="17" t="s">
        <v>213</v>
      </c>
      <c r="B27" s="47">
        <v>372798.5</v>
      </c>
      <c r="C27" s="54">
        <f t="shared" si="0"/>
        <v>0.00035205811760063185</v>
      </c>
      <c r="D27" s="18" t="s">
        <v>214</v>
      </c>
      <c r="E27" s="47"/>
      <c r="F27" s="41">
        <f>IF(E$47&gt;0,(E27/E$47)*100,0)</f>
        <v>0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-16463738511.5</v>
      </c>
      <c r="F29" s="46">
        <f>IF(E$47&gt;0,(E29/E$47)*100,0)</f>
        <v>-15.547789996546978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/>
      <c r="F30" s="41">
        <f>IF(E$47&gt;0,(E30/E$47)*100,0)</f>
        <v>0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>
        <v>-16463738511.5</v>
      </c>
      <c r="F31" s="41">
        <f>IF(E$47&gt;0,(E31/E$47)*100,0)</f>
        <v>-15.547789996546978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54000</v>
      </c>
      <c r="C35" s="45">
        <f t="shared" si="0"/>
        <v>5.0995747972253425E-05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54000</v>
      </c>
      <c r="C36" s="54">
        <f t="shared" si="0"/>
        <v>5.0995747972253425E-05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97905889</v>
      </c>
      <c r="C39" s="45">
        <f t="shared" si="0"/>
        <v>0.09245896371191518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97905889</v>
      </c>
      <c r="C41" s="54">
        <f t="shared" si="0"/>
        <v>0.09245896371191518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105891181416.5</v>
      </c>
      <c r="C47" s="50">
        <f>IF(B$6&gt;0,(B47/B$6)*100,0)</f>
        <v>100</v>
      </c>
      <c r="D47" s="21" t="s">
        <v>237</v>
      </c>
      <c r="E47" s="51">
        <f>E6+E21</f>
        <v>105891181416.5</v>
      </c>
      <c r="F47" s="52">
        <f>IF(E$47&gt;0,(E47/E$47)*100,0)</f>
        <v>100</v>
      </c>
    </row>
    <row r="48" spans="1:6" s="19" customFormat="1" ht="17.25" customHeight="1">
      <c r="A48" s="94" t="s">
        <v>281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Roman,標準"25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271</v>
      </c>
      <c r="B1" s="93"/>
      <c r="C1" s="93"/>
      <c r="D1" s="93"/>
      <c r="E1" s="93"/>
      <c r="F1" s="93"/>
    </row>
    <row r="2" spans="1:6" ht="27" customHeight="1">
      <c r="A2" s="89" t="s">
        <v>262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263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31806037738.870003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2322923</v>
      </c>
      <c r="F6" s="44">
        <f>IF(E$47&gt;0,(E6/E$47)*100,0)</f>
        <v>0.007303402640314318</v>
      </c>
    </row>
    <row r="7" spans="1:6" s="14" customFormat="1" ht="15" customHeight="1">
      <c r="A7" s="15" t="s">
        <v>180</v>
      </c>
      <c r="B7" s="42">
        <f>SUM(B8:B13)</f>
        <v>15239888541.87</v>
      </c>
      <c r="C7" s="45">
        <f t="shared" si="0"/>
        <v>47.91508035986956</v>
      </c>
      <c r="D7" s="16" t="s">
        <v>181</v>
      </c>
      <c r="E7" s="42">
        <f>SUM(E8:E10)</f>
        <v>9823</v>
      </c>
      <c r="F7" s="46">
        <f>IF(E$47&gt;0,(E7/E$47)*100,0)</f>
        <v>3.088407327139451E-05</v>
      </c>
    </row>
    <row r="8" spans="1:6" s="19" customFormat="1" ht="15" customHeight="1">
      <c r="A8" s="17" t="s">
        <v>182</v>
      </c>
      <c r="B8" s="47">
        <v>15000119069.87</v>
      </c>
      <c r="C8" s="54">
        <f t="shared" si="0"/>
        <v>47.1612314398358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9823</v>
      </c>
      <c r="F9" s="41">
        <f>IF(E$47&gt;0,(E9/E$47)*100,0)</f>
        <v>3.088407327139451E-05</v>
      </c>
    </row>
    <row r="10" spans="1:6" s="19" customFormat="1" ht="15" customHeight="1">
      <c r="A10" s="17" t="s">
        <v>186</v>
      </c>
      <c r="B10" s="47">
        <v>239769472</v>
      </c>
      <c r="C10" s="54">
        <f t="shared" si="0"/>
        <v>0.7538489200337548</v>
      </c>
      <c r="D10" s="18" t="s">
        <v>187</v>
      </c>
      <c r="E10" s="47"/>
      <c r="F10" s="41">
        <f>IF(E$47&gt;0,(E10/E$47)*100,0)</f>
        <v>0</v>
      </c>
    </row>
    <row r="11" spans="1:6" s="19" customFormat="1" ht="15" customHeight="1">
      <c r="A11" s="17" t="s">
        <v>188</v>
      </c>
      <c r="B11" s="47"/>
      <c r="C11" s="54">
        <f t="shared" si="0"/>
        <v>0</v>
      </c>
      <c r="D11" s="18"/>
      <c r="E11" s="53"/>
      <c r="F11" s="11"/>
    </row>
    <row r="12" spans="1:6" s="19" customFormat="1" ht="15" customHeight="1">
      <c r="A12" s="17" t="s">
        <v>189</v>
      </c>
      <c r="B12" s="47"/>
      <c r="C12" s="54">
        <f t="shared" si="0"/>
        <v>0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/>
      <c r="C13" s="54">
        <f t="shared" si="0"/>
        <v>0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16561163727</v>
      </c>
      <c r="C14" s="45">
        <f>IF(B$6&gt;0,(B14/B$6)*100,0)</f>
        <v>52.06924503758821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2313100</v>
      </c>
      <c r="F15" s="46">
        <f>IF(E$47&gt;0,(E15/E$47)*100,0)</f>
        <v>0.007272518567042923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2313100</v>
      </c>
      <c r="F16" s="41">
        <f>IF(E$47&gt;0,(E16/E$47)*100,0)</f>
        <v>0.007272518567042923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>
        <v>16558850627</v>
      </c>
      <c r="C18" s="54">
        <f t="shared" si="0"/>
        <v>52.06197251902116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2313100</v>
      </c>
      <c r="C20" s="54">
        <f t="shared" si="0"/>
        <v>0.007272518567042923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3701474</v>
      </c>
      <c r="C21" s="45">
        <f t="shared" si="0"/>
        <v>0.01163764575263786</v>
      </c>
      <c r="D21" s="16" t="s">
        <v>203</v>
      </c>
      <c r="E21" s="42">
        <f>SUM(E22,E25,E29,E33)</f>
        <v>31803714815.870003</v>
      </c>
      <c r="F21" s="46">
        <f>IF(E$47&gt;0,(E21/E$47)*100,0)</f>
        <v>99.99269659735968</v>
      </c>
    </row>
    <row r="22" spans="1:6" s="19" customFormat="1" ht="15" customHeight="1">
      <c r="A22" s="17" t="s">
        <v>204</v>
      </c>
      <c r="B22" s="47"/>
      <c r="C22" s="54">
        <f t="shared" si="0"/>
        <v>0</v>
      </c>
      <c r="D22" s="16" t="s">
        <v>205</v>
      </c>
      <c r="E22" s="42">
        <f>SUM(E23)</f>
        <v>28828946648.02</v>
      </c>
      <c r="F22" s="46">
        <f>IF(E$47&gt;0,(E22/E$47)*100,0)</f>
        <v>90.63985550387588</v>
      </c>
    </row>
    <row r="23" spans="1:6" s="19" customFormat="1" ht="15" customHeight="1">
      <c r="A23" s="17" t="s">
        <v>206</v>
      </c>
      <c r="B23" s="47"/>
      <c r="C23" s="54">
        <f t="shared" si="0"/>
        <v>0</v>
      </c>
      <c r="D23" s="18" t="s">
        <v>207</v>
      </c>
      <c r="E23" s="47">
        <v>28828946648.02</v>
      </c>
      <c r="F23" s="41">
        <f>IF(E$47&gt;0,(E23/E$47)*100,0)</f>
        <v>90.63985550387588</v>
      </c>
    </row>
    <row r="24" spans="1:6" s="19" customFormat="1" ht="15" customHeight="1">
      <c r="A24" s="17" t="s">
        <v>208</v>
      </c>
      <c r="B24" s="47"/>
      <c r="C24" s="54">
        <f t="shared" si="0"/>
        <v>0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3284162</v>
      </c>
      <c r="C25" s="54">
        <f t="shared" si="0"/>
        <v>0.010325592980060016</v>
      </c>
      <c r="D25" s="16" t="s">
        <v>210</v>
      </c>
      <c r="E25" s="42">
        <f>SUM(E26:E27)</f>
        <v>1193952939.02</v>
      </c>
      <c r="F25" s="46">
        <f>IF(E$47&gt;0,(E25/E$47)*100,0)</f>
        <v>3.7538562609478263</v>
      </c>
    </row>
    <row r="26" spans="1:6" s="19" customFormat="1" ht="15" customHeight="1">
      <c r="A26" s="17" t="s">
        <v>211</v>
      </c>
      <c r="B26" s="47">
        <v>197279</v>
      </c>
      <c r="C26" s="54">
        <f t="shared" si="0"/>
        <v>0.000620256448224314</v>
      </c>
      <c r="D26" s="18" t="s">
        <v>212</v>
      </c>
      <c r="E26" s="47"/>
      <c r="F26" s="41">
        <f>IF(E$47&gt;0,(E26/E$47)*100,0)</f>
        <v>0</v>
      </c>
    </row>
    <row r="27" spans="1:6" s="19" customFormat="1" ht="15" customHeight="1">
      <c r="A27" s="17" t="s">
        <v>213</v>
      </c>
      <c r="B27" s="47">
        <v>220033</v>
      </c>
      <c r="C27" s="54">
        <f t="shared" si="0"/>
        <v>0.0006917963243535323</v>
      </c>
      <c r="D27" s="18" t="s">
        <v>214</v>
      </c>
      <c r="E27" s="47">
        <v>1193952939.02</v>
      </c>
      <c r="F27" s="41">
        <f>IF(E$47&gt;0,(E27/E$47)*100,0)</f>
        <v>3.7538562609478263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1780815228.83</v>
      </c>
      <c r="F29" s="46">
        <f>IF(E$47&gt;0,(E29/E$47)*100,0)</f>
        <v>5.598984832535976</v>
      </c>
    </row>
    <row r="30" spans="1:6" s="19" customFormat="1" ht="15" customHeight="1">
      <c r="A30" s="17" t="s">
        <v>218</v>
      </c>
      <c r="B30" s="47"/>
      <c r="C30" s="54">
        <f t="shared" si="0"/>
        <v>0</v>
      </c>
      <c r="D30" s="18" t="s">
        <v>219</v>
      </c>
      <c r="E30" s="47">
        <v>1780815228.83</v>
      </c>
      <c r="F30" s="41">
        <f>IF(E$47&gt;0,(E30/E$47)*100,0)</f>
        <v>5.598984832535976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1281096</v>
      </c>
      <c r="C35" s="45">
        <f t="shared" si="0"/>
        <v>0.0040278390238919284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1281096</v>
      </c>
      <c r="C36" s="54">
        <f t="shared" si="0"/>
        <v>0.0040278390238919284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2900</v>
      </c>
      <c r="C39" s="45">
        <f t="shared" si="0"/>
        <v>9.117765701623135E-06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2900</v>
      </c>
      <c r="C41" s="54">
        <f t="shared" si="0"/>
        <v>9.117765701623135E-06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31806037738.870003</v>
      </c>
      <c r="C47" s="50">
        <f>IF(B$6&gt;0,(B47/B$6)*100,0)</f>
        <v>100</v>
      </c>
      <c r="D47" s="21" t="s">
        <v>237</v>
      </c>
      <c r="E47" s="51">
        <f>E6+E21</f>
        <v>31806037738.870003</v>
      </c>
      <c r="F47" s="52">
        <f>IF(E$47&gt;0,(E47/E$47)*100,0)</f>
        <v>100</v>
      </c>
    </row>
    <row r="48" spans="1:4" s="19" customFormat="1" ht="17.25" customHeight="1">
      <c r="A48" s="94"/>
      <c r="B48" s="95"/>
      <c r="C48" s="96"/>
      <c r="D48" s="97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5">
    <mergeCell ref="A1:F1"/>
    <mergeCell ref="A2:F2"/>
    <mergeCell ref="A3:E3"/>
    <mergeCell ref="A48:B48"/>
    <mergeCell ref="C48:D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Roman,標準"27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F48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6.5"/>
  <cols>
    <col min="1" max="1" width="18.375" style="4" customWidth="1"/>
    <col min="2" max="2" width="18.125" style="4" customWidth="1"/>
    <col min="3" max="3" width="7.875" style="4" customWidth="1"/>
    <col min="4" max="4" width="18.25390625" style="4" customWidth="1"/>
    <col min="5" max="5" width="17.375" style="4" customWidth="1"/>
    <col min="6" max="6" width="8.50390625" style="4" customWidth="1"/>
    <col min="7" max="16384" width="9.00390625" style="4" customWidth="1"/>
  </cols>
  <sheetData>
    <row r="1" spans="1:6" s="86" customFormat="1" ht="27.75" customHeight="1">
      <c r="A1" s="92" t="s">
        <v>270</v>
      </c>
      <c r="B1" s="93"/>
      <c r="C1" s="93"/>
      <c r="D1" s="93"/>
      <c r="E1" s="93"/>
      <c r="F1" s="93"/>
    </row>
    <row r="2" spans="1:6" ht="27" customHeight="1">
      <c r="A2" s="89" t="s">
        <v>251</v>
      </c>
      <c r="B2" s="89"/>
      <c r="C2" s="89"/>
      <c r="D2" s="89"/>
      <c r="E2" s="89"/>
      <c r="F2" s="89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1"/>
      <c r="B4" s="1" t="s">
        <v>252</v>
      </c>
      <c r="C4" s="1"/>
      <c r="D4" s="1"/>
      <c r="F4" s="2" t="s">
        <v>175</v>
      </c>
    </row>
    <row r="5" spans="1:6" s="7" customFormat="1" ht="33.75" customHeight="1">
      <c r="A5" s="5" t="s">
        <v>176</v>
      </c>
      <c r="B5" s="6" t="s">
        <v>177</v>
      </c>
      <c r="C5" s="39" t="s">
        <v>122</v>
      </c>
      <c r="D5" s="6" t="s">
        <v>176</v>
      </c>
      <c r="E5" s="6" t="s">
        <v>177</v>
      </c>
      <c r="F5" s="40" t="s">
        <v>122</v>
      </c>
    </row>
    <row r="6" spans="1:6" s="14" customFormat="1" ht="15" customHeight="1">
      <c r="A6" s="12" t="s">
        <v>178</v>
      </c>
      <c r="B6" s="42">
        <f>SUM(B7,B14,B21,B31,B35,B37,B39)</f>
        <v>26674067254.48</v>
      </c>
      <c r="C6" s="43">
        <f aca="true" t="shared" si="0" ref="C6:C43">IF(B$6&gt;0,(B6/B$6)*100,0)</f>
        <v>100</v>
      </c>
      <c r="D6" s="13" t="s">
        <v>179</v>
      </c>
      <c r="E6" s="42">
        <f>SUM(E7,E12,E15)</f>
        <v>4233925392</v>
      </c>
      <c r="F6" s="44">
        <f>IF(E$47&gt;0,(E6/E$47)*100,0)</f>
        <v>15.872815163907553</v>
      </c>
    </row>
    <row r="7" spans="1:6" s="14" customFormat="1" ht="15" customHeight="1">
      <c r="A7" s="15" t="s">
        <v>180</v>
      </c>
      <c r="B7" s="42">
        <f>SUM(B8:B13)</f>
        <v>11624460042.48</v>
      </c>
      <c r="C7" s="45">
        <f t="shared" si="0"/>
        <v>43.57963085111301</v>
      </c>
      <c r="D7" s="16" t="s">
        <v>181</v>
      </c>
      <c r="E7" s="42">
        <f>SUM(E8:E10)</f>
        <v>1278915234</v>
      </c>
      <c r="F7" s="46">
        <f>IF(E$47&gt;0,(E7/E$47)*100,0)</f>
        <v>4.794601519890829</v>
      </c>
    </row>
    <row r="8" spans="1:6" s="19" customFormat="1" ht="15" customHeight="1">
      <c r="A8" s="17" t="s">
        <v>182</v>
      </c>
      <c r="B8" s="47">
        <v>7535963963.48</v>
      </c>
      <c r="C8" s="54">
        <f t="shared" si="0"/>
        <v>28.252024303546392</v>
      </c>
      <c r="D8" s="18" t="s">
        <v>183</v>
      </c>
      <c r="E8" s="47"/>
      <c r="F8" s="41">
        <f>IF(E$47&gt;0,(E8/E$47)*100,0)</f>
        <v>0</v>
      </c>
    </row>
    <row r="9" spans="1:6" s="19" customFormat="1" ht="15" customHeight="1">
      <c r="A9" s="17" t="s">
        <v>184</v>
      </c>
      <c r="B9" s="47"/>
      <c r="C9" s="54">
        <f t="shared" si="0"/>
        <v>0</v>
      </c>
      <c r="D9" s="18" t="s">
        <v>185</v>
      </c>
      <c r="E9" s="47">
        <v>1256634832</v>
      </c>
      <c r="F9" s="41">
        <f>IF(E$47&gt;0,(E9/E$47)*100,0)</f>
        <v>4.711073193342661</v>
      </c>
    </row>
    <row r="10" spans="1:6" s="19" customFormat="1" ht="15" customHeight="1">
      <c r="A10" s="17" t="s">
        <v>186</v>
      </c>
      <c r="B10" s="47">
        <v>3440519797</v>
      </c>
      <c r="C10" s="54">
        <f t="shared" si="0"/>
        <v>12.898369656851461</v>
      </c>
      <c r="D10" s="18" t="s">
        <v>187</v>
      </c>
      <c r="E10" s="47">
        <v>22280402</v>
      </c>
      <c r="F10" s="41">
        <f>IF(E$47&gt;0,(E10/E$47)*100,0)</f>
        <v>0.08352832654816798</v>
      </c>
    </row>
    <row r="11" spans="1:6" s="19" customFormat="1" ht="15" customHeight="1">
      <c r="A11" s="17" t="s">
        <v>188</v>
      </c>
      <c r="B11" s="47">
        <v>296232556</v>
      </c>
      <c r="C11" s="54">
        <f t="shared" si="0"/>
        <v>1.110563879043406</v>
      </c>
      <c r="D11" s="18"/>
      <c r="E11" s="53"/>
      <c r="F11" s="11"/>
    </row>
    <row r="12" spans="1:6" s="19" customFormat="1" ht="15" customHeight="1">
      <c r="A12" s="17" t="s">
        <v>189</v>
      </c>
      <c r="B12" s="47">
        <v>307211147</v>
      </c>
      <c r="C12" s="54">
        <f t="shared" si="0"/>
        <v>1.151722172959592</v>
      </c>
      <c r="D12" s="16" t="s">
        <v>190</v>
      </c>
      <c r="E12" s="42">
        <f>SUM(E13)</f>
        <v>0</v>
      </c>
      <c r="F12" s="46">
        <f>IF(E$47&gt;0,(E12/E$47)*100,0)</f>
        <v>0</v>
      </c>
    </row>
    <row r="13" spans="1:6" s="19" customFormat="1" ht="15" customHeight="1">
      <c r="A13" s="17" t="s">
        <v>191</v>
      </c>
      <c r="B13" s="47">
        <v>44532579</v>
      </c>
      <c r="C13" s="54">
        <f t="shared" si="0"/>
        <v>0.16695083871216004</v>
      </c>
      <c r="D13" s="18" t="s">
        <v>192</v>
      </c>
      <c r="E13" s="47"/>
      <c r="F13" s="41">
        <f>IF(E$47&gt;0,(E13/E$47)*100,0)</f>
        <v>0</v>
      </c>
    </row>
    <row r="14" spans="1:6" s="19" customFormat="1" ht="15" customHeight="1">
      <c r="A14" s="15" t="s">
        <v>193</v>
      </c>
      <c r="B14" s="42">
        <f>SUM(B16:B20)</f>
        <v>871203912</v>
      </c>
      <c r="C14" s="45">
        <f>IF(B$6&gt;0,(B14/B$6)*100,0)</f>
        <v>3.2661082529649783</v>
      </c>
      <c r="D14" s="18"/>
      <c r="E14" s="53"/>
      <c r="F14" s="11"/>
    </row>
    <row r="15" spans="1:6" s="19" customFormat="1" ht="15" customHeight="1">
      <c r="A15" s="15" t="s">
        <v>194</v>
      </c>
      <c r="C15" s="45"/>
      <c r="D15" s="16" t="s">
        <v>195</v>
      </c>
      <c r="E15" s="42">
        <f>SUM(E16)</f>
        <v>2955010158</v>
      </c>
      <c r="F15" s="46">
        <f>IF(E$47&gt;0,(E15/E$47)*100,0)</f>
        <v>11.078213644016722</v>
      </c>
    </row>
    <row r="16" spans="1:6" s="19" customFormat="1" ht="15" customHeight="1">
      <c r="A16" s="17" t="s">
        <v>196</v>
      </c>
      <c r="B16" s="47"/>
      <c r="C16" s="54">
        <f t="shared" si="0"/>
        <v>0</v>
      </c>
      <c r="D16" s="18" t="s">
        <v>197</v>
      </c>
      <c r="E16" s="47">
        <v>2955010158</v>
      </c>
      <c r="F16" s="41">
        <f>IF(E$47&gt;0,(E16/E$47)*100,0)</f>
        <v>11.078213644016722</v>
      </c>
    </row>
    <row r="17" spans="1:6" s="19" customFormat="1" ht="15" customHeight="1">
      <c r="A17" s="17" t="s">
        <v>198</v>
      </c>
      <c r="B17" s="47"/>
      <c r="C17" s="54">
        <f t="shared" si="0"/>
        <v>0</v>
      </c>
      <c r="D17" s="18"/>
      <c r="E17" s="53"/>
      <c r="F17" s="11"/>
    </row>
    <row r="18" spans="1:6" s="19" customFormat="1" ht="15" customHeight="1">
      <c r="A18" s="17" t="s">
        <v>199</v>
      </c>
      <c r="B18" s="47"/>
      <c r="C18" s="54">
        <f t="shared" si="0"/>
        <v>0</v>
      </c>
      <c r="D18" s="18"/>
      <c r="E18" s="53"/>
      <c r="F18" s="11"/>
    </row>
    <row r="19" spans="1:6" s="19" customFormat="1" ht="15" customHeight="1">
      <c r="A19" s="17" t="s">
        <v>200</v>
      </c>
      <c r="B19" s="47"/>
      <c r="C19" s="54">
        <f t="shared" si="0"/>
        <v>0</v>
      </c>
      <c r="D19" s="18"/>
      <c r="E19" s="53"/>
      <c r="F19" s="11"/>
    </row>
    <row r="20" spans="1:6" s="19" customFormat="1" ht="15" customHeight="1">
      <c r="A20" s="17" t="s">
        <v>201</v>
      </c>
      <c r="B20" s="47">
        <v>871203912</v>
      </c>
      <c r="C20" s="54">
        <f t="shared" si="0"/>
        <v>3.2661082529649783</v>
      </c>
      <c r="D20" s="18"/>
      <c r="E20" s="53"/>
      <c r="F20" s="11"/>
    </row>
    <row r="21" spans="1:6" s="19" customFormat="1" ht="15" customHeight="1">
      <c r="A21" s="15" t="s">
        <v>202</v>
      </c>
      <c r="B21" s="42">
        <f>SUM(B22:B30)</f>
        <v>13539608177</v>
      </c>
      <c r="C21" s="45">
        <f t="shared" si="0"/>
        <v>50.75944379920531</v>
      </c>
      <c r="D21" s="16" t="s">
        <v>203</v>
      </c>
      <c r="E21" s="42">
        <f>SUM(E22,E25,E29,E33)</f>
        <v>22440141862.48</v>
      </c>
      <c r="F21" s="46">
        <f>IF(E$47&gt;0,(E21/E$47)*100,0)</f>
        <v>84.12718483609245</v>
      </c>
    </row>
    <row r="22" spans="1:6" s="19" customFormat="1" ht="15" customHeight="1">
      <c r="A22" s="17" t="s">
        <v>204</v>
      </c>
      <c r="B22" s="47"/>
      <c r="C22" s="54">
        <f t="shared" si="0"/>
        <v>0</v>
      </c>
      <c r="D22" s="16" t="s">
        <v>205</v>
      </c>
      <c r="E22" s="42">
        <f>SUM(E23)</f>
        <v>19589275571.91</v>
      </c>
      <c r="F22" s="46">
        <f>IF(E$47&gt;0,(E22/E$47)*100,0)</f>
        <v>73.43940234168794</v>
      </c>
    </row>
    <row r="23" spans="1:6" s="19" customFormat="1" ht="15" customHeight="1">
      <c r="A23" s="17" t="s">
        <v>206</v>
      </c>
      <c r="B23" s="47">
        <v>2281801</v>
      </c>
      <c r="C23" s="54">
        <f t="shared" si="0"/>
        <v>0.008554379721063213</v>
      </c>
      <c r="D23" s="18" t="s">
        <v>207</v>
      </c>
      <c r="E23" s="47">
        <v>19589275571.91</v>
      </c>
      <c r="F23" s="41">
        <f>IF(E$47&gt;0,(E23/E$47)*100,0)</f>
        <v>73.43940234168794</v>
      </c>
    </row>
    <row r="24" spans="1:6" s="19" customFormat="1" ht="15" customHeight="1">
      <c r="A24" s="17" t="s">
        <v>208</v>
      </c>
      <c r="B24" s="47">
        <v>9488652855</v>
      </c>
      <c r="C24" s="54">
        <f t="shared" si="0"/>
        <v>35.57257603227475</v>
      </c>
      <c r="D24" s="18"/>
      <c r="E24" s="53"/>
      <c r="F24" s="11"/>
    </row>
    <row r="25" spans="1:6" s="19" customFormat="1" ht="15" customHeight="1">
      <c r="A25" s="17" t="s">
        <v>209</v>
      </c>
      <c r="B25" s="47">
        <v>1363350364</v>
      </c>
      <c r="C25" s="54">
        <f t="shared" si="0"/>
        <v>5.11114540948389</v>
      </c>
      <c r="D25" s="16" t="s">
        <v>210</v>
      </c>
      <c r="E25" s="42">
        <f>SUM(E26:E27)</f>
        <v>956099698.03</v>
      </c>
      <c r="F25" s="46">
        <f>IF(E$47&gt;0,(E25/E$47)*100,0)</f>
        <v>3.5843791233952884</v>
      </c>
    </row>
    <row r="26" spans="1:6" s="19" customFormat="1" ht="15" customHeight="1">
      <c r="A26" s="17" t="s">
        <v>211</v>
      </c>
      <c r="B26" s="47">
        <v>25068422</v>
      </c>
      <c r="C26" s="54">
        <f t="shared" si="0"/>
        <v>0.09398050083940489</v>
      </c>
      <c r="D26" s="18" t="s">
        <v>212</v>
      </c>
      <c r="E26" s="47">
        <v>956099698.03</v>
      </c>
      <c r="F26" s="41">
        <f>IF(E$47&gt;0,(E26/E$47)*100,0)</f>
        <v>3.5843791233952884</v>
      </c>
    </row>
    <row r="27" spans="1:6" s="19" customFormat="1" ht="15" customHeight="1">
      <c r="A27" s="17" t="s">
        <v>213</v>
      </c>
      <c r="B27" s="47">
        <v>100054370</v>
      </c>
      <c r="C27" s="54">
        <f t="shared" si="0"/>
        <v>0.3750997890402167</v>
      </c>
      <c r="D27" s="18" t="s">
        <v>214</v>
      </c>
      <c r="E27" s="47"/>
      <c r="F27" s="41">
        <f>IF(E$47&gt;0,(E27/E$47)*100,0)</f>
        <v>0</v>
      </c>
    </row>
    <row r="28" spans="1:6" s="19" customFormat="1" ht="15" customHeight="1">
      <c r="A28" s="17" t="s">
        <v>215</v>
      </c>
      <c r="B28" s="47"/>
      <c r="C28" s="54">
        <f t="shared" si="0"/>
        <v>0</v>
      </c>
      <c r="D28" s="18"/>
      <c r="E28" s="53"/>
      <c r="F28" s="11"/>
    </row>
    <row r="29" spans="1:6" s="19" customFormat="1" ht="15" customHeight="1">
      <c r="A29" s="17" t="s">
        <v>216</v>
      </c>
      <c r="B29" s="47"/>
      <c r="C29" s="54">
        <f t="shared" si="0"/>
        <v>0</v>
      </c>
      <c r="D29" s="16" t="s">
        <v>217</v>
      </c>
      <c r="E29" s="42">
        <f>SUM(E30:E31)</f>
        <v>1894766592.54</v>
      </c>
      <c r="F29" s="46">
        <f>IF(E$47&gt;0,(E29/E$47)*100,0)</f>
        <v>7.103403371009224</v>
      </c>
    </row>
    <row r="30" spans="1:6" s="19" customFormat="1" ht="15" customHeight="1">
      <c r="A30" s="17" t="s">
        <v>218</v>
      </c>
      <c r="B30" s="47">
        <v>2560200365</v>
      </c>
      <c r="C30" s="54">
        <f t="shared" si="0"/>
        <v>9.598087687845975</v>
      </c>
      <c r="D30" s="18" t="s">
        <v>219</v>
      </c>
      <c r="E30" s="47">
        <v>1894766592.54</v>
      </c>
      <c r="F30" s="41">
        <f>IF(E$47&gt;0,(E30/E$47)*100,0)</f>
        <v>7.103403371009224</v>
      </c>
    </row>
    <row r="31" spans="1:6" s="19" customFormat="1" ht="15" customHeight="1">
      <c r="A31" s="15" t="s">
        <v>220</v>
      </c>
      <c r="B31" s="42">
        <f>SUM(B32:B34)</f>
        <v>0</v>
      </c>
      <c r="C31" s="45">
        <f t="shared" si="0"/>
        <v>0</v>
      </c>
      <c r="D31" s="18" t="s">
        <v>221</v>
      </c>
      <c r="E31" s="47"/>
      <c r="F31" s="41">
        <f>IF(E$47&gt;0,(E31/E$47)*100,0)</f>
        <v>0</v>
      </c>
    </row>
    <row r="32" spans="1:6" s="19" customFormat="1" ht="15" customHeight="1">
      <c r="A32" s="17" t="s">
        <v>222</v>
      </c>
      <c r="B32" s="47"/>
      <c r="C32" s="54">
        <f t="shared" si="0"/>
        <v>0</v>
      </c>
      <c r="D32" s="18"/>
      <c r="E32" s="53"/>
      <c r="F32" s="11"/>
    </row>
    <row r="33" spans="1:6" s="19" customFormat="1" ht="15" customHeight="1">
      <c r="A33" s="17" t="s">
        <v>223</v>
      </c>
      <c r="B33" s="47"/>
      <c r="C33" s="54">
        <f t="shared" si="0"/>
        <v>0</v>
      </c>
      <c r="D33" s="16" t="s">
        <v>224</v>
      </c>
      <c r="E33" s="42">
        <f>SUM(E34:E35)</f>
        <v>0</v>
      </c>
      <c r="F33" s="46">
        <f>IF(E$47&gt;0,(E33/E$47)*100,0)</f>
        <v>0</v>
      </c>
    </row>
    <row r="34" spans="1:6" s="19" customFormat="1" ht="15" customHeight="1">
      <c r="A34" s="17" t="s">
        <v>225</v>
      </c>
      <c r="B34" s="47"/>
      <c r="C34" s="54">
        <f t="shared" si="0"/>
        <v>0</v>
      </c>
      <c r="D34" s="18" t="s">
        <v>226</v>
      </c>
      <c r="E34" s="47"/>
      <c r="F34" s="41">
        <f>IF(E$47&gt;0,(E34/E$47)*100,0)</f>
        <v>0</v>
      </c>
    </row>
    <row r="35" spans="1:6" s="19" customFormat="1" ht="15" customHeight="1">
      <c r="A35" s="15" t="s">
        <v>227</v>
      </c>
      <c r="B35" s="42">
        <f>SUM(B36)</f>
        <v>41370861</v>
      </c>
      <c r="C35" s="45">
        <f t="shared" si="0"/>
        <v>0.15509768572339347</v>
      </c>
      <c r="D35" s="18" t="s">
        <v>228</v>
      </c>
      <c r="E35" s="47"/>
      <c r="F35" s="41">
        <f>IF(E$47&gt;0,(E35/E$47)*100,0)</f>
        <v>0</v>
      </c>
    </row>
    <row r="36" spans="1:6" s="19" customFormat="1" ht="15" customHeight="1">
      <c r="A36" s="17" t="s">
        <v>229</v>
      </c>
      <c r="B36" s="47">
        <v>41370861</v>
      </c>
      <c r="C36" s="54">
        <f t="shared" si="0"/>
        <v>0.15509768572339347</v>
      </c>
      <c r="D36" s="18"/>
      <c r="E36" s="53"/>
      <c r="F36" s="11"/>
    </row>
    <row r="37" spans="1:6" s="19" customFormat="1" ht="15" customHeight="1">
      <c r="A37" s="15" t="s">
        <v>230</v>
      </c>
      <c r="B37" s="42">
        <f>SUM(B38)</f>
        <v>0</v>
      </c>
      <c r="C37" s="45">
        <f t="shared" si="0"/>
        <v>0</v>
      </c>
      <c r="D37" s="18"/>
      <c r="E37" s="53"/>
      <c r="F37" s="11"/>
    </row>
    <row r="38" spans="1:6" s="19" customFormat="1" ht="15" customHeight="1">
      <c r="A38" s="17" t="s">
        <v>231</v>
      </c>
      <c r="B38" s="47"/>
      <c r="C38" s="54">
        <f t="shared" si="0"/>
        <v>0</v>
      </c>
      <c r="D38" s="18"/>
      <c r="E38" s="53"/>
      <c r="F38" s="11"/>
    </row>
    <row r="39" spans="1:6" s="19" customFormat="1" ht="15" customHeight="1">
      <c r="A39" s="15" t="s">
        <v>232</v>
      </c>
      <c r="B39" s="42">
        <f>SUM(B40:B45)</f>
        <v>597424262</v>
      </c>
      <c r="C39" s="45">
        <f t="shared" si="0"/>
        <v>2.2397194109933145</v>
      </c>
      <c r="D39" s="18"/>
      <c r="E39" s="53"/>
      <c r="F39" s="11"/>
    </row>
    <row r="40" spans="1:6" s="19" customFormat="1" ht="15" customHeight="1">
      <c r="A40" s="17" t="s">
        <v>233</v>
      </c>
      <c r="B40" s="47"/>
      <c r="C40" s="54">
        <f t="shared" si="0"/>
        <v>0</v>
      </c>
      <c r="D40" s="18"/>
      <c r="E40" s="53"/>
      <c r="F40" s="11"/>
    </row>
    <row r="41" spans="1:6" s="19" customFormat="1" ht="15" customHeight="1">
      <c r="A41" s="17" t="s">
        <v>234</v>
      </c>
      <c r="B41" s="47">
        <v>597424262</v>
      </c>
      <c r="C41" s="54">
        <f t="shared" si="0"/>
        <v>2.2397194109933145</v>
      </c>
      <c r="D41" s="18"/>
      <c r="E41" s="53"/>
      <c r="F41" s="11"/>
    </row>
    <row r="42" spans="1:6" s="19" customFormat="1" ht="15" customHeight="1">
      <c r="A42" s="17" t="s">
        <v>235</v>
      </c>
      <c r="B42" s="47"/>
      <c r="C42" s="54">
        <f t="shared" si="0"/>
        <v>0</v>
      </c>
      <c r="D42" s="18"/>
      <c r="E42" s="53"/>
      <c r="F42" s="11"/>
    </row>
    <row r="43" spans="1:6" s="19" customFormat="1" ht="15" customHeight="1">
      <c r="A43" s="17" t="s">
        <v>236</v>
      </c>
      <c r="B43" s="47"/>
      <c r="C43" s="54">
        <f t="shared" si="0"/>
        <v>0</v>
      </c>
      <c r="D43" s="18"/>
      <c r="E43" s="53"/>
      <c r="F43" s="11"/>
    </row>
    <row r="44" spans="1:6" s="19" customFormat="1" ht="15" customHeight="1">
      <c r="A44" s="17"/>
      <c r="B44" s="53"/>
      <c r="C44" s="54"/>
      <c r="D44" s="18"/>
      <c r="E44" s="53"/>
      <c r="F44" s="11"/>
    </row>
    <row r="45" spans="1:6" s="19" customFormat="1" ht="15" customHeight="1">
      <c r="A45" s="17"/>
      <c r="B45" s="53"/>
      <c r="C45" s="54"/>
      <c r="D45" s="18"/>
      <c r="E45" s="53"/>
      <c r="F45" s="11"/>
    </row>
    <row r="46" spans="1:6" s="19" customFormat="1" ht="15" customHeight="1">
      <c r="A46" s="17"/>
      <c r="B46" s="42"/>
      <c r="C46" s="45"/>
      <c r="D46" s="18"/>
      <c r="E46" s="53"/>
      <c r="F46" s="11"/>
    </row>
    <row r="47" spans="1:6" s="19" customFormat="1" ht="18" customHeight="1" thickBot="1">
      <c r="A47" s="20" t="s">
        <v>237</v>
      </c>
      <c r="B47" s="50">
        <f>B6</f>
        <v>26674067254.48</v>
      </c>
      <c r="C47" s="50">
        <f>IF(B$6&gt;0,(B47/B$6)*100,0)</f>
        <v>100</v>
      </c>
      <c r="D47" s="21" t="s">
        <v>237</v>
      </c>
      <c r="E47" s="51">
        <f>E6+E21</f>
        <v>26674067254.48</v>
      </c>
      <c r="F47" s="52">
        <f>IF(E$47&gt;0,(E47/E$47)*100,0)</f>
        <v>100</v>
      </c>
    </row>
    <row r="48" spans="1:6" s="19" customFormat="1" ht="17.25" customHeight="1">
      <c r="A48" s="94" t="s">
        <v>282</v>
      </c>
      <c r="B48" s="95"/>
      <c r="C48" s="100"/>
      <c r="D48" s="100"/>
      <c r="E48" s="100"/>
      <c r="F48" s="100"/>
    </row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</sheetData>
  <mergeCells count="4">
    <mergeCell ref="A1:F1"/>
    <mergeCell ref="A2:F2"/>
    <mergeCell ref="A3:E3"/>
    <mergeCell ref="A48:F48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mannli</cp:lastModifiedBy>
  <cp:lastPrinted>2005-08-22T10:23:16Z</cp:lastPrinted>
  <dcterms:created xsi:type="dcterms:W3CDTF">1997-01-14T01:50:29Z</dcterms:created>
  <dcterms:modified xsi:type="dcterms:W3CDTF">2005-09-14T09:20:47Z</dcterms:modified>
  <cp:category/>
  <cp:version/>
  <cp:contentType/>
  <cp:contentStatus/>
</cp:coreProperties>
</file>