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清理收支表" sheetId="1" r:id="rId1"/>
    <sheet name="資產負債清理表" sheetId="2" r:id="rId2"/>
  </sheets>
  <definedNames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<sst xmlns="http://schemas.openxmlformats.org/spreadsheetml/2006/main" count="139" uniqueCount="129">
  <si>
    <t>單位:新臺幣元</t>
  </si>
  <si>
    <t>科                目</t>
  </si>
  <si>
    <t>金     額</t>
  </si>
  <si>
    <t>％</t>
  </si>
  <si>
    <t>利息收入</t>
  </si>
  <si>
    <t>租賃收入</t>
  </si>
  <si>
    <t>財產交易利益</t>
  </si>
  <si>
    <t>什項收入</t>
  </si>
  <si>
    <t>利息費用</t>
  </si>
  <si>
    <t>什項費用</t>
  </si>
  <si>
    <t>臺灣汽車客運股份有限公司清理收支結算表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</si>
  <si>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</si>
  <si>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</si>
  <si>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</si>
  <si>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</si>
  <si>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</si>
  <si>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</si>
  <si>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</si>
  <si>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</si>
  <si>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</si>
  <si>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</si>
  <si>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</si>
  <si>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</si>
  <si>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</si>
  <si>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</si>
  <si>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</si>
  <si>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投資收益</t>
  </si>
  <si>
    <t>管理費用</t>
  </si>
  <si>
    <t>匯費、手續費及證券發行費</t>
  </si>
  <si>
    <t>投資損失</t>
  </si>
  <si>
    <t>財產交易損失</t>
  </si>
  <si>
    <t>資產報廢損失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</si>
  <si>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</si>
  <si>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科           目</t>
  </si>
  <si>
    <t>臺灣汽車客運股份有限公司資產負債清理表</t>
  </si>
  <si>
    <t>　　　　　　　　　　　</t>
  </si>
  <si>
    <t>未認列為退休金成本之淨損失</t>
  </si>
  <si>
    <t>單位:新臺幣元</t>
  </si>
  <si>
    <t>比 較 增 減(-)</t>
  </si>
  <si>
    <t xml:space="preserve">清理收入  </t>
  </si>
  <si>
    <t xml:space="preserve">清理費用  </t>
  </si>
  <si>
    <r>
      <t>清理利益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損失－</t>
    </r>
    <r>
      <rPr>
        <b/>
        <sz val="10"/>
        <rFont val="Times New Roman"/>
        <family val="1"/>
      </rPr>
      <t>)</t>
    </r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</si>
  <si>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</si>
  <si>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</si>
  <si>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</si>
  <si>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</si>
  <si>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</si>
  <si>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</si>
  <si>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</si>
  <si>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</si>
  <si>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</si>
  <si>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</si>
  <si>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</si>
  <si>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</si>
  <si>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</si>
  <si>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</si>
  <si>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</si>
  <si>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</si>
  <si>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</si>
  <si>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</si>
  <si>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</si>
  <si>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</si>
  <si>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</si>
  <si>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</si>
  <si>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</si>
  <si>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</si>
  <si>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</si>
  <si>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</si>
  <si>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</si>
  <si>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</si>
  <si>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</si>
  <si>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</si>
  <si>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</si>
  <si>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</si>
  <si>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</si>
  <si>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</si>
  <si>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</si>
  <si>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</si>
  <si>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</si>
  <si>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</si>
  <si>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</si>
  <si>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</si>
  <si>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</si>
  <si>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</si>
  <si>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</si>
  <si>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</si>
  <si>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</si>
  <si>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</si>
  <si>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</si>
  <si>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</si>
  <si>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</si>
  <si>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</si>
  <si>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</si>
  <si>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</si>
  <si>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</si>
  <si>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</si>
  <si>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</si>
  <si>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</si>
  <si>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</si>
  <si>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</si>
  <si>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</si>
  <si>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</si>
  <si>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</si>
  <si>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</si>
  <si>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</si>
  <si>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</si>
  <si>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</si>
  <si>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</si>
  <si>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</si>
  <si>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</si>
  <si>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</si>
  <si>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</si>
  <si>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</si>
  <si>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</si>
  <si>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已指撥保留盈餘</t>
  </si>
  <si>
    <t>未指撥保留盈餘</t>
  </si>
  <si>
    <t>累積虧損</t>
  </si>
  <si>
    <t>業主權益其他項目</t>
  </si>
  <si>
    <t>金融商品未實現損益</t>
  </si>
  <si>
    <t>未實現重估增值</t>
  </si>
  <si>
    <t>固定資產漲價補償準備</t>
  </si>
  <si>
    <t>庫藏股票</t>
  </si>
  <si>
    <t>少數股權</t>
  </si>
  <si>
    <t>再保險準備資產</t>
  </si>
  <si>
    <t>庫藏股票</t>
  </si>
  <si>
    <t>-</t>
  </si>
  <si>
    <t>-</t>
  </si>
  <si>
    <r>
      <t>中華民國</t>
    </r>
    <r>
      <rPr>
        <b/>
        <sz val="13"/>
        <rFont val="Times New Roman"/>
        <family val="1"/>
      </rPr>
      <t>105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105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</si>
  <si>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中華民國</t>
    </r>
    <r>
      <rPr>
        <b/>
        <sz val="13"/>
        <rFont val="Times New Roman"/>
        <family val="1"/>
      </rPr>
      <t>105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</si>
</sst>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* #,###_);_(&quot;–&quot;* #,###_);_(* &quot;&quot;_);_(@_)"/>
    <numFmt numFmtId="213" formatCode="_(* #,##0.0_);_(&quot;–&quot;* #,##0.0_);_(* &quot;&quot;_);_(@_)"/>
    <numFmt numFmtId="214" formatCode="#,##0.0_ "/>
  </numFmts>
  <fonts count="7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10"/>
      <name val="華康行書體"/>
      <family val="3"/>
    </font>
    <font>
      <sz val="10"/>
      <name val="華康行書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0" fontId="64" fillId="20" borderId="0" applyNumberFormat="0" applyBorder="0" applyAlignment="0" applyProtection="0"/>
    <xf numFmtId="9" fontId="0" fillId="0" borderId="0" applyFont="0" applyFill="0" applyBorder="0" applyAlignment="0" applyProtection="0"/>
    <xf numFmtId="0" fontId="65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9" borderId="2" applyNumberFormat="0" applyAlignment="0" applyProtection="0"/>
    <xf numFmtId="0" fontId="73" fillId="21" borderId="8" applyNumberFormat="0" applyAlignment="0" applyProtection="0"/>
    <xf numFmtId="0" fontId="74" fillId="30" borderId="9" applyNumberFormat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201" fontId="7" fillId="0" borderId="1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3" fillId="0" borderId="10" xfId="0" applyNumberFormat="1" applyFont="1" applyBorder="1" applyAlignment="1" quotePrefix="1">
      <alignment horizontal="distributed"/>
    </xf>
    <xf numFmtId="201" fontId="16" fillId="0" borderId="10" xfId="0" applyNumberFormat="1" applyFont="1" applyBorder="1" applyAlignment="1" applyProtection="1">
      <alignment/>
      <protection/>
    </xf>
    <xf numFmtId="200" fontId="1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49" fontId="18" fillId="0" borderId="10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6" fillId="0" borderId="12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quotePrefix="1">
      <alignment horizontal="left"/>
    </xf>
    <xf numFmtId="200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 quotePrefix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quotePrefix="1">
      <alignment horizontal="distributed"/>
    </xf>
    <xf numFmtId="49" fontId="25" fillId="0" borderId="10" xfId="0" applyNumberFormat="1" applyFont="1" applyBorder="1" applyAlignment="1" quotePrefix="1">
      <alignment horizontal="distributed"/>
    </xf>
    <xf numFmtId="200" fontId="7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1" fillId="0" borderId="0" xfId="0" applyNumberFormat="1" applyFont="1" applyBorder="1" applyAlignment="1" quotePrefix="1">
      <alignment horizontal="distributed"/>
    </xf>
    <xf numFmtId="49" fontId="26" fillId="0" borderId="13" xfId="0" applyNumberFormat="1" applyFont="1" applyBorder="1" applyAlignment="1" quotePrefix="1">
      <alignment horizontal="left"/>
    </xf>
    <xf numFmtId="49" fontId="21" fillId="0" borderId="13" xfId="0" applyNumberFormat="1" applyFont="1" applyBorder="1" applyAlignment="1" quotePrefix="1">
      <alignment horizontal="distributed"/>
    </xf>
    <xf numFmtId="49" fontId="25" fillId="0" borderId="14" xfId="0" applyNumberFormat="1" applyFont="1" applyBorder="1" applyAlignment="1" quotePrefix="1">
      <alignment horizontal="distributed"/>
    </xf>
    <xf numFmtId="201" fontId="7" fillId="0" borderId="14" xfId="0" applyNumberFormat="1" applyFont="1" applyBorder="1" applyAlignment="1" applyProtection="1">
      <alignment/>
      <protection/>
    </xf>
    <xf numFmtId="202" fontId="7" fillId="0" borderId="10" xfId="0" applyNumberFormat="1" applyFont="1" applyBorder="1" applyAlignment="1" applyProtection="1">
      <alignment/>
      <protection/>
    </xf>
    <xf numFmtId="202" fontId="7" fillId="0" borderId="14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200" fontId="7" fillId="0" borderId="11" xfId="0" applyNumberFormat="1" applyFont="1" applyBorder="1" applyAlignment="1">
      <alignment/>
    </xf>
    <xf numFmtId="201" fontId="7" fillId="0" borderId="1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90" fontId="9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13" xfId="0" applyFont="1" applyBorder="1" applyAlignment="1">
      <alignment vertical="center"/>
    </xf>
    <xf numFmtId="0" fontId="13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209" fontId="16" fillId="0" borderId="10" xfId="0" applyNumberFormat="1" applyFont="1" applyBorder="1" applyAlignment="1" applyProtection="1">
      <alignment/>
      <protection/>
    </xf>
    <xf numFmtId="0" fontId="13" fillId="0" borderId="16" xfId="0" applyFont="1" applyBorder="1" applyAlignment="1">
      <alignment/>
    </xf>
    <xf numFmtId="209" fontId="16" fillId="0" borderId="12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209" fontId="7" fillId="0" borderId="10" xfId="0" applyNumberFormat="1" applyFont="1" applyBorder="1" applyAlignment="1" applyProtection="1">
      <alignment/>
      <protection locked="0"/>
    </xf>
    <xf numFmtId="209" fontId="7" fillId="0" borderId="10" xfId="0" applyNumberFormat="1" applyFont="1" applyBorder="1" applyAlignment="1" applyProtection="1">
      <alignment/>
      <protection/>
    </xf>
    <xf numFmtId="0" fontId="17" fillId="0" borderId="0" xfId="0" applyFont="1" applyBorder="1" applyAlignment="1" quotePrefix="1">
      <alignment horizontal="distributed"/>
    </xf>
    <xf numFmtId="209" fontId="7" fillId="0" borderId="12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33" fillId="0" borderId="0" xfId="0" applyFont="1" applyBorder="1" applyAlignment="1" quotePrefix="1">
      <alignment horizontal="distributed"/>
    </xf>
    <xf numFmtId="0" fontId="20" fillId="0" borderId="0" xfId="0" applyFont="1" applyBorder="1" applyAlignment="1">
      <alignment horizontal="left"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13" fillId="0" borderId="13" xfId="0" applyFont="1" applyBorder="1" applyAlignment="1" quotePrefix="1">
      <alignment horizontal="right" vertical="center"/>
    </xf>
    <xf numFmtId="0" fontId="11" fillId="0" borderId="13" xfId="0" applyFont="1" applyBorder="1" applyAlignment="1" quotePrefix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/>
    </xf>
    <xf numFmtId="0" fontId="20" fillId="0" borderId="0" xfId="0" applyFont="1" applyBorder="1" applyAlignment="1">
      <alignment/>
    </xf>
    <xf numFmtId="190" fontId="36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190" fontId="32" fillId="0" borderId="0" xfId="0" applyNumberFormat="1" applyFont="1" applyAlignment="1">
      <alignment/>
    </xf>
    <xf numFmtId="0" fontId="30" fillId="0" borderId="0" xfId="0" applyFont="1" applyAlignment="1">
      <alignment/>
    </xf>
    <xf numFmtId="0" fontId="38" fillId="0" borderId="0" xfId="0" applyFont="1" applyAlignment="1">
      <alignment/>
    </xf>
    <xf numFmtId="181" fontId="39" fillId="0" borderId="0" xfId="34" applyFont="1" applyAlignment="1">
      <alignment/>
    </xf>
    <xf numFmtId="181" fontId="40" fillId="0" borderId="0" xfId="34" applyFont="1" applyAlignment="1">
      <alignment/>
    </xf>
    <xf numFmtId="0" fontId="32" fillId="0" borderId="0" xfId="0" applyFont="1" applyAlignment="1">
      <alignment/>
    </xf>
    <xf numFmtId="0" fontId="13" fillId="0" borderId="13" xfId="0" applyFont="1" applyBorder="1" applyAlignment="1">
      <alignment vertical="center"/>
    </xf>
    <xf numFmtId="209" fontId="16" fillId="0" borderId="10" xfId="0" applyNumberFormat="1" applyFont="1" applyBorder="1" applyAlignment="1" applyProtection="1">
      <alignment/>
      <protection locked="0"/>
    </xf>
    <xf numFmtId="0" fontId="15" fillId="0" borderId="0" xfId="0" applyFont="1" applyBorder="1" applyAlignment="1">
      <alignment horizontal="right"/>
    </xf>
    <xf numFmtId="211" fontId="16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/>
    </xf>
    <xf numFmtId="0" fontId="15" fillId="0" borderId="0" xfId="0" applyFont="1" applyAlignment="1">
      <alignment horizontal="right"/>
    </xf>
    <xf numFmtId="211" fontId="7" fillId="0" borderId="1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 quotePrefix="1">
      <alignment horizontal="left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 quotePrefix="1">
      <alignment horizontal="distributed"/>
    </xf>
    <xf numFmtId="49" fontId="20" fillId="0" borderId="0" xfId="0" applyNumberFormat="1" applyFont="1" applyBorder="1" applyAlignment="1" quotePrefix="1">
      <alignment horizontal="distributed"/>
    </xf>
    <xf numFmtId="0" fontId="7" fillId="0" borderId="0" xfId="0" applyFont="1" applyAlignment="1">
      <alignment/>
    </xf>
    <xf numFmtId="0" fontId="13" fillId="0" borderId="15" xfId="0" applyFont="1" applyBorder="1" applyAlignment="1" quotePrefix="1">
      <alignment horizontal="left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2" fillId="0" borderId="13" xfId="0" applyFont="1" applyBorder="1" applyAlignment="1">
      <alignment vertical="center"/>
    </xf>
    <xf numFmtId="190" fontId="11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209" fontId="16" fillId="0" borderId="11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 vertical="center"/>
    </xf>
    <xf numFmtId="0" fontId="13" fillId="0" borderId="13" xfId="0" applyFont="1" applyBorder="1" applyAlignment="1" quotePrefix="1">
      <alignment horizontal="left" vertical="center"/>
    </xf>
    <xf numFmtId="190" fontId="7" fillId="0" borderId="0" xfId="0" applyNumberFormat="1" applyFont="1" applyBorder="1" applyAlignment="1" applyProtection="1">
      <alignment horizontal="left"/>
      <protection/>
    </xf>
    <xf numFmtId="0" fontId="3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distributed"/>
    </xf>
    <xf numFmtId="209" fontId="16" fillId="0" borderId="14" xfId="0" applyNumberFormat="1" applyFont="1" applyBorder="1" applyAlignment="1" applyProtection="1">
      <alignment/>
      <protection/>
    </xf>
    <xf numFmtId="0" fontId="41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37" fillId="0" borderId="1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32" fillId="0" borderId="1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213" fontId="16" fillId="0" borderId="10" xfId="0" applyNumberFormat="1" applyFont="1" applyBorder="1" applyAlignment="1" applyProtection="1">
      <alignment/>
      <protection/>
    </xf>
    <xf numFmtId="213" fontId="7" fillId="0" borderId="10" xfId="0" applyNumberFormat="1" applyFont="1" applyBorder="1" applyAlignment="1" applyProtection="1">
      <alignment/>
      <protection/>
    </xf>
    <xf numFmtId="213" fontId="16" fillId="0" borderId="18" xfId="0" applyNumberFormat="1" applyFont="1" applyBorder="1" applyAlignment="1" applyProtection="1">
      <alignment/>
      <protection/>
    </xf>
    <xf numFmtId="213" fontId="16" fillId="0" borderId="16" xfId="0" applyNumberFormat="1" applyFont="1" applyBorder="1" applyAlignment="1" applyProtection="1">
      <alignment/>
      <protection/>
    </xf>
    <xf numFmtId="213" fontId="16" fillId="0" borderId="12" xfId="0" applyNumberFormat="1" applyFont="1" applyBorder="1" applyAlignment="1" applyProtection="1">
      <alignment/>
      <protection/>
    </xf>
    <xf numFmtId="213" fontId="7" fillId="0" borderId="12" xfId="0" applyNumberFormat="1" applyFont="1" applyBorder="1" applyAlignment="1" applyProtection="1">
      <alignment/>
      <protection/>
    </xf>
    <xf numFmtId="213" fontId="16" fillId="0" borderId="11" xfId="0" applyNumberFormat="1" applyFont="1" applyBorder="1" applyAlignment="1" applyProtection="1">
      <alignment/>
      <protection/>
    </xf>
    <xf numFmtId="214" fontId="7" fillId="0" borderId="12" xfId="0" applyNumberFormat="1" applyFont="1" applyBorder="1" applyAlignment="1" applyProtection="1">
      <alignment/>
      <protection/>
    </xf>
    <xf numFmtId="214" fontId="16" fillId="0" borderId="12" xfId="0" applyNumberFormat="1" applyFont="1" applyBorder="1" applyAlignment="1" applyProtection="1">
      <alignment/>
      <protection/>
    </xf>
    <xf numFmtId="213" fontId="16" fillId="0" borderId="10" xfId="0" applyNumberFormat="1" applyFont="1" applyBorder="1" applyAlignment="1" applyProtection="1">
      <alignment horizontal="right"/>
      <protection/>
    </xf>
    <xf numFmtId="213" fontId="7" fillId="0" borderId="10" xfId="0" applyNumberFormat="1" applyFont="1" applyBorder="1" applyAlignment="1" applyProtection="1">
      <alignment horizontal="right"/>
      <protection/>
    </xf>
    <xf numFmtId="213" fontId="16" fillId="0" borderId="12" xfId="0" applyNumberFormat="1" applyFont="1" applyBorder="1" applyAlignment="1" applyProtection="1">
      <alignment horizontal="right"/>
      <protection/>
    </xf>
    <xf numFmtId="213" fontId="7" fillId="0" borderId="12" xfId="0" applyNumberFormat="1" applyFont="1" applyBorder="1" applyAlignment="1" applyProtection="1">
      <alignment horizontal="right"/>
      <protection/>
    </xf>
    <xf numFmtId="49" fontId="17" fillId="0" borderId="0" xfId="0" applyNumberFormat="1" applyFont="1" applyBorder="1" applyAlignment="1" quotePrefix="1">
      <alignment horizontal="distributed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distributed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9" fontId="20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49" fontId="20" fillId="0" borderId="0" xfId="0" applyNumberFormat="1" applyFont="1" applyBorder="1" applyAlignment="1" quotePrefix="1">
      <alignment horizontal="distributed"/>
    </xf>
    <xf numFmtId="0" fontId="7" fillId="0" borderId="0" xfId="0" applyFont="1" applyAlignment="1">
      <alignment/>
    </xf>
    <xf numFmtId="49" fontId="20" fillId="0" borderId="0" xfId="0" applyNumberFormat="1" applyFont="1" applyBorder="1" applyAlignment="1">
      <alignment horizontal="left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5" xfId="0" applyFont="1" applyBorder="1" applyAlignment="1" quotePrefix="1">
      <alignment horizontal="center" vertical="center"/>
    </xf>
    <xf numFmtId="0" fontId="15" fillId="0" borderId="17" xfId="0" applyFont="1" applyBorder="1" applyAlignment="1" quotePrefix="1">
      <alignment horizontal="center" vertical="center"/>
    </xf>
    <xf numFmtId="0" fontId="15" fillId="0" borderId="13" xfId="0" applyFont="1" applyBorder="1" applyAlignment="1" quotePrefix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20" fillId="0" borderId="0" xfId="0" applyFont="1" applyBorder="1" applyAlignment="1" quotePrefix="1">
      <alignment horizontal="left"/>
    </xf>
    <xf numFmtId="0" fontId="2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/>
    </xf>
    <xf numFmtId="190" fontId="11" fillId="0" borderId="1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90" fontId="11" fillId="0" borderId="16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190" fontId="11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view="pageBreakPreview" zoomScaleSheetLayoutView="100" zoomScalePageLayoutView="0" workbookViewId="0" topLeftCell="A10">
      <selection activeCell="F15" sqref="F15"/>
    </sheetView>
  </sheetViews>
  <sheetFormatPr defaultColWidth="9.00390625" defaultRowHeight="13.5" customHeight="1"/>
  <cols>
    <col min="1" max="1" width="4.125" style="32" customWidth="1"/>
    <col min="2" max="2" width="2.625" style="30" customWidth="1"/>
    <col min="3" max="3" width="20.125" style="31" customWidth="1"/>
    <col min="4" max="4" width="1.4921875" style="29" customWidth="1"/>
    <col min="5" max="6" width="18.875" style="47" customWidth="1"/>
    <col min="7" max="7" width="19.125" style="47" customWidth="1"/>
    <col min="8" max="8" width="7.625" style="48" customWidth="1"/>
    <col min="9" max="16384" width="9.00390625" style="47" customWidth="1"/>
  </cols>
  <sheetData>
    <row r="1" spans="1:4" ht="9" customHeight="1">
      <c r="A1" s="4"/>
      <c r="B1" s="47"/>
      <c r="C1" s="5"/>
      <c r="D1" s="6"/>
    </row>
    <row r="2" spans="1:8" s="8" customFormat="1" ht="39" customHeight="1">
      <c r="A2" s="53" t="s">
        <v>10</v>
      </c>
      <c r="B2" s="3"/>
      <c r="C2" s="3"/>
      <c r="D2" s="3"/>
      <c r="E2" s="3"/>
      <c r="F2" s="3"/>
      <c r="G2" s="3"/>
      <c r="H2" s="7"/>
    </row>
    <row r="3" spans="1:8" s="15" customFormat="1" ht="21.75" customHeight="1">
      <c r="A3" s="9"/>
      <c r="B3" s="9"/>
      <c r="C3" s="10"/>
      <c r="D3" s="11"/>
      <c r="E3" s="12" t="s">
        <v>127</v>
      </c>
      <c r="F3" s="13"/>
      <c r="G3" s="14"/>
      <c r="H3" s="97" t="s">
        <v>0</v>
      </c>
    </row>
    <row r="4" spans="1:8" s="16" customFormat="1" ht="21" customHeight="1">
      <c r="A4" s="163" t="s">
        <v>1</v>
      </c>
      <c r="B4" s="163"/>
      <c r="C4" s="163"/>
      <c r="D4" s="164"/>
      <c r="E4" s="153" t="s">
        <v>32</v>
      </c>
      <c r="F4" s="160" t="s">
        <v>25</v>
      </c>
      <c r="G4" s="161" t="s">
        <v>38</v>
      </c>
      <c r="H4" s="162"/>
    </row>
    <row r="5" spans="1:8" s="16" customFormat="1" ht="24.75" customHeight="1">
      <c r="A5" s="165"/>
      <c r="B5" s="165"/>
      <c r="C5" s="165"/>
      <c r="D5" s="166"/>
      <c r="E5" s="154"/>
      <c r="F5" s="154"/>
      <c r="G5" s="17" t="s">
        <v>2</v>
      </c>
      <c r="H5" s="17" t="s">
        <v>3</v>
      </c>
    </row>
    <row r="6" spans="1:8" s="18" customFormat="1" ht="24.75" customHeight="1">
      <c r="A6" s="103" t="s">
        <v>39</v>
      </c>
      <c r="B6" s="104"/>
      <c r="C6" s="105"/>
      <c r="D6" s="19"/>
      <c r="E6" s="20">
        <f>SUM(E7:E11)</f>
        <v>46603756</v>
      </c>
      <c r="F6" s="20">
        <f>SUM(F7:F11)</f>
        <v>0</v>
      </c>
      <c r="G6" s="98">
        <f>SUM(G7:G11)</f>
        <v>46603756</v>
      </c>
      <c r="H6" s="21">
        <f aca="true" t="shared" si="0" ref="H6:H11">IF(F6=0,0,(G6/F6)*100)</f>
        <v>0</v>
      </c>
    </row>
    <row r="7" spans="1:8" ht="15.75" customHeight="1">
      <c r="A7" s="22"/>
      <c r="B7" s="155" t="s">
        <v>4</v>
      </c>
      <c r="C7" s="156"/>
      <c r="D7" s="24"/>
      <c r="E7" s="52">
        <v>1745782</v>
      </c>
      <c r="F7" s="52"/>
      <c r="G7" s="99">
        <f>E7-F7</f>
        <v>1745782</v>
      </c>
      <c r="H7" s="25">
        <f t="shared" si="0"/>
        <v>0</v>
      </c>
    </row>
    <row r="8" spans="1:8" ht="15.75" customHeight="1">
      <c r="A8" s="22"/>
      <c r="B8" s="155" t="s">
        <v>5</v>
      </c>
      <c r="C8" s="156"/>
      <c r="D8" s="24"/>
      <c r="E8" s="52">
        <v>5011751</v>
      </c>
      <c r="F8" s="52"/>
      <c r="G8" s="99">
        <f>E8-F8</f>
        <v>5011751</v>
      </c>
      <c r="H8" s="25">
        <f t="shared" si="0"/>
        <v>0</v>
      </c>
    </row>
    <row r="9" spans="1:8" ht="15.75" customHeight="1">
      <c r="A9" s="22"/>
      <c r="B9" s="159" t="s">
        <v>26</v>
      </c>
      <c r="C9" s="156"/>
      <c r="D9" s="24"/>
      <c r="E9" s="52"/>
      <c r="F9" s="52"/>
      <c r="G9" s="71">
        <f>E9-F9</f>
        <v>0</v>
      </c>
      <c r="H9" s="25">
        <f t="shared" si="0"/>
        <v>0</v>
      </c>
    </row>
    <row r="10" spans="1:8" ht="15.75" customHeight="1">
      <c r="A10" s="22"/>
      <c r="B10" s="155" t="s">
        <v>6</v>
      </c>
      <c r="C10" s="156"/>
      <c r="D10" s="24"/>
      <c r="E10" s="52"/>
      <c r="F10" s="52"/>
      <c r="G10" s="99"/>
      <c r="H10" s="25">
        <f t="shared" si="0"/>
        <v>0</v>
      </c>
    </row>
    <row r="11" spans="1:8" ht="15.75" customHeight="1">
      <c r="A11" s="22"/>
      <c r="B11" s="155" t="s">
        <v>7</v>
      </c>
      <c r="C11" s="156"/>
      <c r="D11" s="24"/>
      <c r="E11" s="52">
        <v>39846223</v>
      </c>
      <c r="F11" s="52"/>
      <c r="G11" s="99">
        <f>E11-F11</f>
        <v>39846223</v>
      </c>
      <c r="H11" s="25">
        <f t="shared" si="0"/>
        <v>0</v>
      </c>
    </row>
    <row r="12" spans="1:8" ht="13.5" customHeight="1">
      <c r="A12" s="22"/>
      <c r="B12" s="106"/>
      <c r="C12" s="107"/>
      <c r="D12" s="24"/>
      <c r="E12" s="1"/>
      <c r="F12" s="1"/>
      <c r="G12" s="99"/>
      <c r="H12" s="25"/>
    </row>
    <row r="13" spans="1:8" ht="24.75" customHeight="1">
      <c r="A13" s="103" t="s">
        <v>40</v>
      </c>
      <c r="B13" s="104"/>
      <c r="C13" s="105"/>
      <c r="D13" s="24"/>
      <c r="E13" s="20">
        <f>SUM(E14:E20)</f>
        <v>2821751</v>
      </c>
      <c r="F13" s="20">
        <f>SUM(F14:F20)</f>
        <v>0</v>
      </c>
      <c r="G13" s="98">
        <f aca="true" t="shared" si="1" ref="G13:G20">E13-F13</f>
        <v>2821751</v>
      </c>
      <c r="H13" s="28">
        <f aca="true" t="shared" si="2" ref="H13:H20">IF(F13=0,0,(G13/F13)*100)</f>
        <v>0</v>
      </c>
    </row>
    <row r="14" spans="1:8" ht="15.75" customHeight="1">
      <c r="A14" s="103"/>
      <c r="B14" s="155" t="s">
        <v>27</v>
      </c>
      <c r="C14" s="156"/>
      <c r="D14" s="24"/>
      <c r="E14" s="52">
        <v>2535470</v>
      </c>
      <c r="F14" s="52"/>
      <c r="G14" s="99">
        <f t="shared" si="1"/>
        <v>2535470</v>
      </c>
      <c r="H14" s="25">
        <f t="shared" si="2"/>
        <v>0</v>
      </c>
    </row>
    <row r="15" spans="1:8" ht="15.75" customHeight="1">
      <c r="A15" s="22"/>
      <c r="B15" s="155" t="s">
        <v>8</v>
      </c>
      <c r="C15" s="156"/>
      <c r="D15" s="24"/>
      <c r="E15" s="52"/>
      <c r="F15" s="52"/>
      <c r="G15" s="71">
        <f t="shared" si="1"/>
        <v>0</v>
      </c>
      <c r="H15" s="25">
        <f t="shared" si="2"/>
        <v>0</v>
      </c>
    </row>
    <row r="16" spans="1:8" ht="15.75" customHeight="1">
      <c r="A16" s="22"/>
      <c r="B16" s="159" t="s">
        <v>28</v>
      </c>
      <c r="C16" s="156"/>
      <c r="D16" s="24"/>
      <c r="E16" s="52"/>
      <c r="F16" s="52"/>
      <c r="G16" s="71">
        <f t="shared" si="1"/>
        <v>0</v>
      </c>
      <c r="H16" s="25">
        <f t="shared" si="2"/>
        <v>0</v>
      </c>
    </row>
    <row r="17" spans="1:8" ht="15.75" customHeight="1">
      <c r="A17" s="22"/>
      <c r="B17" s="159" t="s">
        <v>29</v>
      </c>
      <c r="C17" s="156"/>
      <c r="D17" s="24"/>
      <c r="E17" s="52"/>
      <c r="F17" s="52"/>
      <c r="G17" s="71">
        <f t="shared" si="1"/>
        <v>0</v>
      </c>
      <c r="H17" s="25">
        <f t="shared" si="2"/>
        <v>0</v>
      </c>
    </row>
    <row r="18" spans="1:8" ht="15.75" customHeight="1">
      <c r="A18" s="22"/>
      <c r="B18" s="159" t="s">
        <v>30</v>
      </c>
      <c r="C18" s="156"/>
      <c r="D18" s="24"/>
      <c r="E18" s="52"/>
      <c r="F18" s="52"/>
      <c r="G18" s="99"/>
      <c r="H18" s="25">
        <f t="shared" si="2"/>
        <v>0</v>
      </c>
    </row>
    <row r="19" spans="1:8" ht="15.75" customHeight="1">
      <c r="A19" s="22"/>
      <c r="B19" s="159" t="s">
        <v>31</v>
      </c>
      <c r="C19" s="156"/>
      <c r="D19" s="24"/>
      <c r="E19" s="52"/>
      <c r="F19" s="52"/>
      <c r="G19" s="99"/>
      <c r="H19" s="25">
        <f t="shared" si="2"/>
        <v>0</v>
      </c>
    </row>
    <row r="20" spans="1:8" ht="15.75" customHeight="1">
      <c r="A20" s="22"/>
      <c r="B20" s="155" t="s">
        <v>9</v>
      </c>
      <c r="C20" s="156"/>
      <c r="D20" s="24"/>
      <c r="E20" s="52">
        <v>286281</v>
      </c>
      <c r="F20" s="52"/>
      <c r="G20" s="99">
        <f t="shared" si="1"/>
        <v>286281</v>
      </c>
      <c r="H20" s="25">
        <f t="shared" si="2"/>
        <v>0</v>
      </c>
    </row>
    <row r="21" spans="1:8" ht="13.5" customHeight="1">
      <c r="A21" s="103"/>
      <c r="B21" s="157"/>
      <c r="C21" s="158"/>
      <c r="D21" s="24"/>
      <c r="E21" s="1"/>
      <c r="F21" s="1"/>
      <c r="G21" s="99"/>
      <c r="H21" s="25"/>
    </row>
    <row r="22" spans="1:8" s="18" customFormat="1" ht="24.75" customHeight="1">
      <c r="A22" s="103" t="s">
        <v>41</v>
      </c>
      <c r="B22" s="104"/>
      <c r="C22" s="105"/>
      <c r="D22" s="19"/>
      <c r="E22" s="98">
        <f>E6-E13</f>
        <v>43782005</v>
      </c>
      <c r="F22" s="20">
        <f>F6-F13</f>
        <v>0</v>
      </c>
      <c r="G22" s="98">
        <f>E22-F22</f>
        <v>43782005</v>
      </c>
      <c r="H22" s="26">
        <f>IF(F22=0,0,(G22/F22)*100)</f>
        <v>0</v>
      </c>
    </row>
    <row r="23" spans="1:8" ht="13.5" customHeight="1">
      <c r="A23" s="33"/>
      <c r="B23" s="149"/>
      <c r="C23" s="151"/>
      <c r="D23" s="24"/>
      <c r="E23" s="1"/>
      <c r="F23" s="1"/>
      <c r="G23" s="45"/>
      <c r="H23" s="25"/>
    </row>
    <row r="24" spans="1:8" ht="13.5" customHeight="1">
      <c r="A24" s="33"/>
      <c r="B24" s="149"/>
      <c r="C24" s="151"/>
      <c r="D24" s="24"/>
      <c r="E24" s="1"/>
      <c r="F24" s="1"/>
      <c r="G24" s="45"/>
      <c r="H24" s="25"/>
    </row>
    <row r="25" spans="1:8" ht="13.5" customHeight="1">
      <c r="A25" s="33"/>
      <c r="B25" s="149"/>
      <c r="C25" s="151"/>
      <c r="D25" s="24"/>
      <c r="E25" s="1"/>
      <c r="F25" s="1"/>
      <c r="G25" s="45"/>
      <c r="H25" s="25"/>
    </row>
    <row r="26" spans="1:8" ht="13.5" customHeight="1">
      <c r="A26" s="33"/>
      <c r="B26" s="149"/>
      <c r="C26" s="151"/>
      <c r="D26" s="24"/>
      <c r="E26" s="1"/>
      <c r="F26" s="1"/>
      <c r="G26" s="45"/>
      <c r="H26" s="25"/>
    </row>
    <row r="27" spans="1:8" ht="13.5" customHeight="1">
      <c r="A27" s="33"/>
      <c r="B27" s="149"/>
      <c r="C27" s="151"/>
      <c r="D27" s="24"/>
      <c r="E27" s="1"/>
      <c r="F27" s="1"/>
      <c r="G27" s="45"/>
      <c r="H27" s="25"/>
    </row>
    <row r="28" spans="1:8" ht="13.5" customHeight="1">
      <c r="A28" s="33"/>
      <c r="B28" s="149"/>
      <c r="C28" s="151"/>
      <c r="D28" s="24"/>
      <c r="E28" s="1"/>
      <c r="F28" s="1"/>
      <c r="G28" s="45"/>
      <c r="H28" s="25"/>
    </row>
    <row r="29" spans="1:8" ht="13.5" customHeight="1">
      <c r="A29" s="33"/>
      <c r="B29" s="152"/>
      <c r="C29" s="151"/>
      <c r="D29" s="24"/>
      <c r="E29" s="1"/>
      <c r="F29" s="1"/>
      <c r="G29" s="45"/>
      <c r="H29" s="25"/>
    </row>
    <row r="30" spans="1:8" ht="13.5" customHeight="1">
      <c r="A30" s="33"/>
      <c r="B30" s="152"/>
      <c r="C30" s="151"/>
      <c r="D30" s="24"/>
      <c r="E30" s="1"/>
      <c r="F30" s="1"/>
      <c r="G30" s="45"/>
      <c r="H30" s="25"/>
    </row>
    <row r="31" spans="1:8" ht="13.5" customHeight="1">
      <c r="A31" s="33"/>
      <c r="B31" s="149"/>
      <c r="C31" s="151"/>
      <c r="D31" s="24"/>
      <c r="E31" s="1"/>
      <c r="F31" s="1"/>
      <c r="G31" s="45"/>
      <c r="H31" s="25"/>
    </row>
    <row r="32" spans="1:8" ht="2.25" customHeight="1">
      <c r="A32" s="33"/>
      <c r="B32" s="23"/>
      <c r="C32" s="49"/>
      <c r="D32" s="24"/>
      <c r="E32" s="1"/>
      <c r="F32" s="1"/>
      <c r="G32" s="45"/>
      <c r="H32" s="25"/>
    </row>
    <row r="33" spans="1:8" ht="15" customHeight="1">
      <c r="A33" s="34"/>
      <c r="B33" s="35"/>
      <c r="C33" s="36"/>
      <c r="D33" s="37"/>
      <c r="E33" s="1"/>
      <c r="F33" s="1"/>
      <c r="G33" s="45"/>
      <c r="H33" s="38"/>
    </row>
    <row r="34" spans="1:8" ht="15" customHeight="1">
      <c r="A34" s="34"/>
      <c r="B34" s="39"/>
      <c r="C34" s="36"/>
      <c r="D34" s="37"/>
      <c r="E34" s="1"/>
      <c r="F34" s="1"/>
      <c r="G34" s="45"/>
      <c r="H34" s="38"/>
    </row>
    <row r="35" spans="1:8" ht="13.5" customHeight="1">
      <c r="A35" s="33"/>
      <c r="B35" s="149"/>
      <c r="C35" s="151"/>
      <c r="D35" s="24"/>
      <c r="E35" s="1"/>
      <c r="F35" s="1"/>
      <c r="G35" s="45"/>
      <c r="H35" s="25"/>
    </row>
    <row r="36" spans="1:8" ht="13.5" customHeight="1">
      <c r="A36" s="33"/>
      <c r="B36" s="149"/>
      <c r="C36" s="151"/>
      <c r="D36" s="24"/>
      <c r="E36" s="1"/>
      <c r="F36" s="1"/>
      <c r="G36" s="45"/>
      <c r="H36" s="25"/>
    </row>
    <row r="37" spans="1:8" ht="13.5" customHeight="1">
      <c r="A37" s="33"/>
      <c r="B37" s="149"/>
      <c r="C37" s="151"/>
      <c r="D37" s="24"/>
      <c r="E37" s="1"/>
      <c r="F37" s="1"/>
      <c r="G37" s="45"/>
      <c r="H37" s="25"/>
    </row>
    <row r="38" spans="1:8" ht="15" customHeight="1">
      <c r="A38" s="34"/>
      <c r="B38" s="39"/>
      <c r="C38" s="36"/>
      <c r="D38" s="37"/>
      <c r="E38" s="1"/>
      <c r="F38" s="1"/>
      <c r="G38" s="45"/>
      <c r="H38" s="38"/>
    </row>
    <row r="39" spans="1:8" ht="13.5" customHeight="1">
      <c r="A39" s="33"/>
      <c r="B39" s="149"/>
      <c r="C39" s="151"/>
      <c r="D39" s="24"/>
      <c r="E39" s="1"/>
      <c r="F39" s="1"/>
      <c r="G39" s="45"/>
      <c r="H39" s="25"/>
    </row>
    <row r="40" spans="1:8" ht="13.5" customHeight="1">
      <c r="A40" s="33"/>
      <c r="B40" s="149"/>
      <c r="C40" s="151"/>
      <c r="D40" s="24"/>
      <c r="E40" s="1"/>
      <c r="F40" s="1"/>
      <c r="G40" s="45"/>
      <c r="H40" s="25"/>
    </row>
    <row r="41" spans="1:8" ht="13.5" customHeight="1">
      <c r="A41" s="33"/>
      <c r="B41" s="149"/>
      <c r="C41" s="151"/>
      <c r="D41" s="24"/>
      <c r="E41" s="1"/>
      <c r="F41" s="1"/>
      <c r="G41" s="45"/>
      <c r="H41" s="25"/>
    </row>
    <row r="42" spans="1:8" ht="1.5" customHeight="1">
      <c r="A42" s="33"/>
      <c r="B42" s="27"/>
      <c r="C42" s="23"/>
      <c r="D42" s="24"/>
      <c r="E42" s="1"/>
      <c r="F42" s="1"/>
      <c r="G42" s="45"/>
      <c r="H42" s="25"/>
    </row>
    <row r="43" spans="1:8" ht="15" customHeight="1">
      <c r="A43" s="34"/>
      <c r="B43" s="47"/>
      <c r="C43" s="40"/>
      <c r="D43" s="37"/>
      <c r="E43" s="1"/>
      <c r="F43" s="1"/>
      <c r="G43" s="45"/>
      <c r="H43" s="25"/>
    </row>
    <row r="44" spans="1:8" ht="15" customHeight="1">
      <c r="A44" s="34"/>
      <c r="B44" s="47"/>
      <c r="C44" s="40"/>
      <c r="D44" s="37"/>
      <c r="E44" s="1"/>
      <c r="F44" s="1"/>
      <c r="G44" s="45"/>
      <c r="H44" s="25"/>
    </row>
    <row r="45" spans="1:8" ht="15" customHeight="1">
      <c r="A45" s="34"/>
      <c r="B45" s="47"/>
      <c r="C45" s="40"/>
      <c r="D45" s="37"/>
      <c r="E45" s="1"/>
      <c r="F45" s="1"/>
      <c r="G45" s="45"/>
      <c r="H45" s="25"/>
    </row>
    <row r="46" spans="1:8" ht="13.5" customHeight="1">
      <c r="A46" s="47"/>
      <c r="B46" s="149"/>
      <c r="C46" s="150"/>
      <c r="D46" s="37"/>
      <c r="E46" s="1"/>
      <c r="F46" s="1"/>
      <c r="G46" s="45"/>
      <c r="H46" s="25"/>
    </row>
    <row r="47" spans="1:8" ht="15" customHeight="1">
      <c r="A47" s="34"/>
      <c r="B47" s="47"/>
      <c r="C47" s="40"/>
      <c r="D47" s="37"/>
      <c r="E47" s="1"/>
      <c r="F47" s="1"/>
      <c r="G47" s="45"/>
      <c r="H47" s="25"/>
    </row>
    <row r="48" spans="1:8" ht="15" customHeight="1">
      <c r="A48" s="34"/>
      <c r="B48" s="47"/>
      <c r="C48" s="40"/>
      <c r="D48" s="37"/>
      <c r="E48" s="1"/>
      <c r="F48" s="1"/>
      <c r="G48" s="45"/>
      <c r="H48" s="25"/>
    </row>
    <row r="49" spans="1:8" ht="13.5" customHeight="1">
      <c r="A49" s="34"/>
      <c r="B49" s="149"/>
      <c r="C49" s="150"/>
      <c r="D49" s="37"/>
      <c r="E49" s="1"/>
      <c r="F49" s="1"/>
      <c r="G49" s="45"/>
      <c r="H49" s="25"/>
    </row>
    <row r="50" spans="1:8" ht="15" customHeight="1">
      <c r="A50" s="34"/>
      <c r="B50" s="23"/>
      <c r="C50" s="2"/>
      <c r="D50" s="37"/>
      <c r="E50" s="1"/>
      <c r="F50" s="1"/>
      <c r="G50" s="45"/>
      <c r="H50" s="25"/>
    </row>
    <row r="51" spans="1:8" ht="13.5" customHeight="1">
      <c r="A51" s="47"/>
      <c r="B51" s="149"/>
      <c r="C51" s="150"/>
      <c r="D51" s="37"/>
      <c r="E51" s="1"/>
      <c r="F51" s="1"/>
      <c r="G51" s="45"/>
      <c r="H51" s="25"/>
    </row>
    <row r="52" spans="1:8" ht="15" customHeight="1">
      <c r="A52" s="41"/>
      <c r="B52" s="50"/>
      <c r="C52" s="42"/>
      <c r="D52" s="43"/>
      <c r="E52" s="44"/>
      <c r="F52" s="44"/>
      <c r="G52" s="46"/>
      <c r="H52" s="51"/>
    </row>
    <row r="53" ht="13.5" customHeight="1">
      <c r="A53" s="29"/>
    </row>
    <row r="54" ht="13.5" customHeight="1">
      <c r="A54" s="29"/>
    </row>
  </sheetData>
  <sheetProtection/>
  <mergeCells count="35">
    <mergeCell ref="B23:C23"/>
    <mergeCell ref="B30:C30"/>
    <mergeCell ref="B40:C40"/>
    <mergeCell ref="B46:C46"/>
    <mergeCell ref="B31:C31"/>
    <mergeCell ref="B24:C24"/>
    <mergeCell ref="B35:C35"/>
    <mergeCell ref="B36:C36"/>
    <mergeCell ref="B25:C25"/>
    <mergeCell ref="F4:F5"/>
    <mergeCell ref="G4:H4"/>
    <mergeCell ref="B39:C39"/>
    <mergeCell ref="B7:C7"/>
    <mergeCell ref="B11:C11"/>
    <mergeCell ref="B15:C15"/>
    <mergeCell ref="B17:C17"/>
    <mergeCell ref="B9:C9"/>
    <mergeCell ref="B16:C16"/>
    <mergeCell ref="A4:D5"/>
    <mergeCell ref="E4:E5"/>
    <mergeCell ref="B14:C14"/>
    <mergeCell ref="B8:C8"/>
    <mergeCell ref="B10:C10"/>
    <mergeCell ref="B20:C20"/>
    <mergeCell ref="B21:C21"/>
    <mergeCell ref="B18:C18"/>
    <mergeCell ref="B19:C19"/>
    <mergeCell ref="B49:C49"/>
    <mergeCell ref="B51:C51"/>
    <mergeCell ref="B26:C26"/>
    <mergeCell ref="B27:C27"/>
    <mergeCell ref="B28:C28"/>
    <mergeCell ref="B29:C29"/>
    <mergeCell ref="B41:C41"/>
    <mergeCell ref="B37:C3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showGridLines="0" tabSelected="1" view="pageBreakPreview" zoomScaleSheetLayoutView="100" zoomScalePageLayoutView="0" workbookViewId="0" topLeftCell="A1">
      <selection activeCell="R8" sqref="R8"/>
    </sheetView>
  </sheetViews>
  <sheetFormatPr defaultColWidth="9.00390625" defaultRowHeight="15.75"/>
  <cols>
    <col min="1" max="1" width="2.25390625" style="94" customWidth="1"/>
    <col min="2" max="2" width="2.25390625" style="88" customWidth="1"/>
    <col min="3" max="3" width="2.25390625" style="30" customWidth="1"/>
    <col min="4" max="4" width="17.625" style="85" customWidth="1"/>
    <col min="5" max="5" width="18.50390625" style="89" customWidth="1"/>
    <col min="6" max="6" width="6.50390625" style="89" customWidth="1"/>
    <col min="7" max="7" width="1.875" style="89" customWidth="1"/>
    <col min="8" max="8" width="1.875" style="94" customWidth="1"/>
    <col min="9" max="9" width="2.00390625" style="94" customWidth="1"/>
    <col min="10" max="10" width="17.875" style="94" customWidth="1"/>
    <col min="11" max="11" width="18.75390625" style="94" customWidth="1"/>
    <col min="12" max="12" width="7.625" style="94" customWidth="1"/>
    <col min="13" max="16384" width="9.00390625" style="94" customWidth="1"/>
  </cols>
  <sheetData>
    <row r="1" spans="2:7" s="39" customFormat="1" ht="8.25" customHeight="1">
      <c r="B1" s="54"/>
      <c r="D1" s="55"/>
      <c r="E1" s="56"/>
      <c r="F1" s="56"/>
      <c r="G1" s="56"/>
    </row>
    <row r="2" spans="2:12" s="57" customFormat="1" ht="39" customHeight="1">
      <c r="B2" s="175" t="s">
        <v>34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2:12" s="15" customFormat="1" ht="21.75" customHeight="1">
      <c r="B3" s="22"/>
      <c r="C3" s="58"/>
      <c r="D3" s="59" t="s">
        <v>35</v>
      </c>
      <c r="E3" s="177" t="s">
        <v>128</v>
      </c>
      <c r="F3" s="177"/>
      <c r="G3" s="177"/>
      <c r="H3" s="177"/>
      <c r="I3" s="177"/>
      <c r="J3" s="177"/>
      <c r="K3" s="59"/>
      <c r="L3" s="100" t="s">
        <v>37</v>
      </c>
    </row>
    <row r="4" spans="1:12" s="62" customFormat="1" ht="21.75" customHeight="1">
      <c r="A4" s="61"/>
      <c r="B4" s="60"/>
      <c r="C4" s="61"/>
      <c r="D4" s="61"/>
      <c r="E4" s="180" t="s">
        <v>2</v>
      </c>
      <c r="F4" s="178" t="s">
        <v>3</v>
      </c>
      <c r="G4" s="116"/>
      <c r="H4" s="60"/>
      <c r="I4" s="61"/>
      <c r="J4" s="61"/>
      <c r="K4" s="180" t="s">
        <v>2</v>
      </c>
      <c r="L4" s="182" t="s">
        <v>3</v>
      </c>
    </row>
    <row r="5" spans="1:12" s="64" customFormat="1" ht="33" customHeight="1">
      <c r="A5" s="82"/>
      <c r="B5" s="95"/>
      <c r="C5" s="63" t="s">
        <v>33</v>
      </c>
      <c r="D5" s="63"/>
      <c r="E5" s="183"/>
      <c r="F5" s="179"/>
      <c r="G5" s="117"/>
      <c r="H5" s="95"/>
      <c r="I5" s="63" t="s">
        <v>33</v>
      </c>
      <c r="J5" s="63"/>
      <c r="K5" s="181"/>
      <c r="L5" s="181"/>
    </row>
    <row r="6" spans="1:12" s="68" customFormat="1" ht="24.75" customHeight="1">
      <c r="A6" s="108" t="s">
        <v>42</v>
      </c>
      <c r="B6" s="108"/>
      <c r="C6" s="108"/>
      <c r="D6" s="126"/>
      <c r="E6" s="65">
        <f>SUM(E7,E18,E27,E32,E44,E47,E50)</f>
        <v>1163086916.21</v>
      </c>
      <c r="F6" s="136">
        <f>IF(E$6&gt;0,(E6/E$6)*100,0)</f>
        <v>100</v>
      </c>
      <c r="G6" s="108" t="s">
        <v>80</v>
      </c>
      <c r="H6" s="66"/>
      <c r="I6" s="125"/>
      <c r="J6" s="126"/>
      <c r="K6" s="65">
        <f>K7+K17+K24+K27+K30</f>
        <v>73887111</v>
      </c>
      <c r="L6" s="139">
        <f>IF(K$6&gt;0,(K6/E$6)*100,0)</f>
        <v>6.352673215581025</v>
      </c>
    </row>
    <row r="7" spans="1:12" s="69" customFormat="1" ht="13.5" customHeight="1">
      <c r="A7" s="109"/>
      <c r="B7" s="169" t="s">
        <v>43</v>
      </c>
      <c r="C7" s="171"/>
      <c r="D7" s="172"/>
      <c r="E7" s="65">
        <f>SUM(E8:E17)</f>
        <v>894094698</v>
      </c>
      <c r="F7" s="136">
        <f>IF(E$6&gt;0,(E7/E$6)*100,0)</f>
        <v>76.87256090142172</v>
      </c>
      <c r="G7" s="67"/>
      <c r="H7" s="169" t="s">
        <v>81</v>
      </c>
      <c r="I7" s="171"/>
      <c r="J7" s="172"/>
      <c r="K7" s="65">
        <f>SUM(K8:K16)</f>
        <v>0</v>
      </c>
      <c r="L7" s="147"/>
    </row>
    <row r="8" spans="1:12" s="74" customFormat="1" ht="13.5" customHeight="1">
      <c r="A8" s="110"/>
      <c r="B8" s="102"/>
      <c r="C8" s="167" t="s">
        <v>11</v>
      </c>
      <c r="D8" s="172"/>
      <c r="E8" s="70">
        <v>880062011</v>
      </c>
      <c r="F8" s="137">
        <f aca="true" t="shared" si="0" ref="F8:F17">IF(E$6&gt;0,(E8/E$6)*100,0)</f>
        <v>75.66605717376166</v>
      </c>
      <c r="G8" s="73"/>
      <c r="H8" s="102"/>
      <c r="I8" s="174" t="s">
        <v>12</v>
      </c>
      <c r="J8" s="172"/>
      <c r="K8" s="70"/>
      <c r="L8" s="141">
        <f aca="true" t="shared" si="1" ref="L8:L16">IF(K$59&gt;0,(K8/K$59)*100,0)</f>
        <v>0</v>
      </c>
    </row>
    <row r="9" spans="1:12" s="74" customFormat="1" ht="13.5" customHeight="1">
      <c r="A9" s="110"/>
      <c r="B9" s="102"/>
      <c r="C9" s="167" t="s">
        <v>44</v>
      </c>
      <c r="D9" s="172"/>
      <c r="E9" s="70"/>
      <c r="F9" s="137">
        <f t="shared" si="0"/>
        <v>0</v>
      </c>
      <c r="G9" s="73"/>
      <c r="H9" s="102"/>
      <c r="I9" s="174" t="s">
        <v>82</v>
      </c>
      <c r="J9" s="172"/>
      <c r="K9" s="70"/>
      <c r="L9" s="141">
        <f t="shared" si="1"/>
        <v>0</v>
      </c>
    </row>
    <row r="10" spans="1:12" s="74" customFormat="1" ht="13.5" customHeight="1">
      <c r="A10" s="110"/>
      <c r="B10" s="102"/>
      <c r="C10" s="167" t="s">
        <v>45</v>
      </c>
      <c r="D10" s="168"/>
      <c r="E10" s="70"/>
      <c r="F10" s="137">
        <f t="shared" si="0"/>
        <v>0</v>
      </c>
      <c r="G10" s="73"/>
      <c r="H10" s="102"/>
      <c r="I10" s="167" t="s">
        <v>83</v>
      </c>
      <c r="J10" s="172"/>
      <c r="K10" s="70"/>
      <c r="L10" s="141">
        <f t="shared" si="1"/>
        <v>0</v>
      </c>
    </row>
    <row r="11" spans="1:12" s="74" customFormat="1" ht="13.5" customHeight="1">
      <c r="A11" s="110"/>
      <c r="B11" s="102"/>
      <c r="C11" s="167" t="s">
        <v>46</v>
      </c>
      <c r="D11" s="168"/>
      <c r="E11" s="70"/>
      <c r="F11" s="137">
        <f t="shared" si="0"/>
        <v>0</v>
      </c>
      <c r="G11" s="73"/>
      <c r="H11" s="102"/>
      <c r="I11" s="167" t="s">
        <v>84</v>
      </c>
      <c r="J11" s="172"/>
      <c r="K11" s="70"/>
      <c r="L11" s="141">
        <f t="shared" si="1"/>
        <v>0</v>
      </c>
    </row>
    <row r="12" spans="1:12" s="74" customFormat="1" ht="13.5" customHeight="1">
      <c r="A12" s="110"/>
      <c r="B12" s="102"/>
      <c r="C12" s="167" t="s">
        <v>13</v>
      </c>
      <c r="D12" s="168"/>
      <c r="E12" s="70">
        <v>12062574</v>
      </c>
      <c r="F12" s="137">
        <f t="shared" si="0"/>
        <v>1.0371171605391918</v>
      </c>
      <c r="G12" s="73"/>
      <c r="H12" s="75"/>
      <c r="I12" s="167" t="s">
        <v>85</v>
      </c>
      <c r="J12" s="172"/>
      <c r="K12" s="70"/>
      <c r="L12" s="148"/>
    </row>
    <row r="13" spans="1:12" s="74" customFormat="1" ht="13.5" customHeight="1">
      <c r="A13" s="110"/>
      <c r="B13" s="102"/>
      <c r="C13" s="167" t="s">
        <v>14</v>
      </c>
      <c r="D13" s="168"/>
      <c r="E13" s="70"/>
      <c r="F13" s="137">
        <f t="shared" si="0"/>
        <v>0</v>
      </c>
      <c r="G13" s="73"/>
      <c r="H13" s="75"/>
      <c r="I13" s="167" t="s">
        <v>86</v>
      </c>
      <c r="J13" s="172"/>
      <c r="K13" s="70"/>
      <c r="L13" s="141">
        <f t="shared" si="1"/>
        <v>0</v>
      </c>
    </row>
    <row r="14" spans="1:12" s="74" customFormat="1" ht="13.5" customHeight="1">
      <c r="A14" s="110"/>
      <c r="B14" s="102"/>
      <c r="C14" s="167" t="s">
        <v>47</v>
      </c>
      <c r="D14" s="168"/>
      <c r="E14" s="70"/>
      <c r="F14" s="137">
        <f t="shared" si="0"/>
        <v>0</v>
      </c>
      <c r="G14" s="73"/>
      <c r="H14" s="75"/>
      <c r="I14" s="167" t="s">
        <v>87</v>
      </c>
      <c r="J14" s="172"/>
      <c r="K14" s="70"/>
      <c r="L14" s="141">
        <f>IF(K$6&gt;0,(K14/E$6)*100,0)</f>
        <v>0</v>
      </c>
    </row>
    <row r="15" spans="1:12" s="74" customFormat="1" ht="13.5" customHeight="1">
      <c r="A15" s="110"/>
      <c r="B15" s="102"/>
      <c r="C15" s="167" t="s">
        <v>48</v>
      </c>
      <c r="D15" s="168"/>
      <c r="E15" s="70">
        <v>1970113</v>
      </c>
      <c r="F15" s="137">
        <f t="shared" si="0"/>
        <v>0.16938656712086067</v>
      </c>
      <c r="G15" s="73"/>
      <c r="H15" s="75"/>
      <c r="I15" s="167" t="s">
        <v>88</v>
      </c>
      <c r="J15" s="172"/>
      <c r="K15" s="70"/>
      <c r="L15" s="141">
        <f t="shared" si="1"/>
        <v>0</v>
      </c>
    </row>
    <row r="16" spans="1:12" s="74" customFormat="1" ht="13.5" customHeight="1">
      <c r="A16" s="110"/>
      <c r="B16" s="102"/>
      <c r="C16" s="167" t="s">
        <v>49</v>
      </c>
      <c r="D16" s="168"/>
      <c r="E16" s="70"/>
      <c r="F16" s="137">
        <f t="shared" si="0"/>
        <v>0</v>
      </c>
      <c r="G16" s="73"/>
      <c r="H16" s="111"/>
      <c r="I16" s="167" t="s">
        <v>89</v>
      </c>
      <c r="J16" s="168"/>
      <c r="K16" s="70"/>
      <c r="L16" s="141">
        <f t="shared" si="1"/>
        <v>0</v>
      </c>
    </row>
    <row r="17" spans="1:12" s="74" customFormat="1" ht="13.5" customHeight="1">
      <c r="A17" s="110"/>
      <c r="B17" s="102"/>
      <c r="C17" s="167" t="s">
        <v>50</v>
      </c>
      <c r="D17" s="168"/>
      <c r="E17" s="70"/>
      <c r="F17" s="137">
        <f t="shared" si="0"/>
        <v>0</v>
      </c>
      <c r="G17" s="73"/>
      <c r="H17" s="169" t="s">
        <v>90</v>
      </c>
      <c r="I17" s="169"/>
      <c r="J17" s="170"/>
      <c r="K17" s="65">
        <f>SUM(K18:K23)</f>
        <v>0</v>
      </c>
      <c r="L17" s="140">
        <f>SUM(L18:L23)</f>
        <v>0</v>
      </c>
    </row>
    <row r="18" spans="1:12" s="74" customFormat="1" ht="13.5" customHeight="1">
      <c r="A18" s="110"/>
      <c r="B18" s="169" t="s">
        <v>51</v>
      </c>
      <c r="C18" s="171"/>
      <c r="D18" s="172"/>
      <c r="E18" s="65">
        <f>SUM(E19:E26)</f>
        <v>0</v>
      </c>
      <c r="F18" s="136">
        <f>SUM(F19:F26)</f>
        <v>0</v>
      </c>
      <c r="G18" s="67"/>
      <c r="H18" s="75"/>
      <c r="I18" s="173" t="s">
        <v>91</v>
      </c>
      <c r="J18" s="172"/>
      <c r="K18" s="70"/>
      <c r="L18" s="141">
        <f aca="true" t="shared" si="2" ref="L18:L23">IF(K$59&gt;0,(K18/K$59)*100,0)</f>
        <v>0</v>
      </c>
    </row>
    <row r="19" spans="1:12" s="74" customFormat="1" ht="13.5" customHeight="1">
      <c r="A19" s="110"/>
      <c r="B19" s="111"/>
      <c r="C19" s="167" t="s">
        <v>52</v>
      </c>
      <c r="D19" s="168"/>
      <c r="E19" s="70"/>
      <c r="F19" s="137">
        <f aca="true" t="shared" si="3" ref="F19:F27">IF(E$6&gt;0,(E19/E$6)*100,0)</f>
        <v>0</v>
      </c>
      <c r="G19" s="73"/>
      <c r="H19" s="102"/>
      <c r="I19" s="167" t="s">
        <v>92</v>
      </c>
      <c r="J19" s="172"/>
      <c r="K19" s="70"/>
      <c r="L19" s="141">
        <f t="shared" si="2"/>
        <v>0</v>
      </c>
    </row>
    <row r="20" spans="1:12" s="69" customFormat="1" ht="13.5" customHeight="1">
      <c r="A20" s="109"/>
      <c r="B20" s="75"/>
      <c r="C20" s="167" t="s">
        <v>53</v>
      </c>
      <c r="D20" s="168"/>
      <c r="E20" s="70"/>
      <c r="F20" s="137">
        <f t="shared" si="3"/>
        <v>0</v>
      </c>
      <c r="G20" s="73"/>
      <c r="H20" s="75"/>
      <c r="I20" s="167" t="s">
        <v>93</v>
      </c>
      <c r="J20" s="172"/>
      <c r="K20" s="70"/>
      <c r="L20" s="141">
        <f t="shared" si="2"/>
        <v>0</v>
      </c>
    </row>
    <row r="21" spans="1:12" s="69" customFormat="1" ht="13.5" customHeight="1">
      <c r="A21" s="109"/>
      <c r="B21" s="102"/>
      <c r="C21" s="167" t="s">
        <v>54</v>
      </c>
      <c r="D21" s="168"/>
      <c r="E21" s="70"/>
      <c r="F21" s="137">
        <f t="shared" si="3"/>
        <v>0</v>
      </c>
      <c r="G21" s="73"/>
      <c r="H21" s="102"/>
      <c r="I21" s="167" t="s">
        <v>94</v>
      </c>
      <c r="J21" s="172"/>
      <c r="K21" s="70"/>
      <c r="L21" s="141">
        <f t="shared" si="2"/>
        <v>0</v>
      </c>
    </row>
    <row r="22" spans="1:12" s="74" customFormat="1" ht="13.5" customHeight="1">
      <c r="A22" s="110"/>
      <c r="B22" s="102"/>
      <c r="C22" s="167" t="s">
        <v>55</v>
      </c>
      <c r="D22" s="168"/>
      <c r="E22" s="70"/>
      <c r="F22" s="137">
        <f t="shared" si="3"/>
        <v>0</v>
      </c>
      <c r="G22" s="73"/>
      <c r="H22" s="102"/>
      <c r="I22" s="167" t="s">
        <v>95</v>
      </c>
      <c r="J22" s="172"/>
      <c r="K22" s="70"/>
      <c r="L22" s="141">
        <f t="shared" si="2"/>
        <v>0</v>
      </c>
    </row>
    <row r="23" spans="1:12" s="74" customFormat="1" ht="13.5" customHeight="1">
      <c r="A23" s="110"/>
      <c r="B23" s="102"/>
      <c r="C23" s="167" t="s">
        <v>56</v>
      </c>
      <c r="D23" s="168"/>
      <c r="E23" s="70"/>
      <c r="F23" s="137">
        <f t="shared" si="3"/>
        <v>0</v>
      </c>
      <c r="G23" s="73"/>
      <c r="H23" s="102"/>
      <c r="I23" s="167" t="s">
        <v>96</v>
      </c>
      <c r="J23" s="172"/>
      <c r="K23" s="70"/>
      <c r="L23" s="141">
        <f t="shared" si="2"/>
        <v>0</v>
      </c>
    </row>
    <row r="24" spans="1:12" s="74" customFormat="1" ht="13.5" customHeight="1">
      <c r="A24" s="110"/>
      <c r="B24" s="102"/>
      <c r="C24" s="167" t="s">
        <v>57</v>
      </c>
      <c r="D24" s="168"/>
      <c r="E24" s="70"/>
      <c r="F24" s="137">
        <f t="shared" si="3"/>
        <v>0</v>
      </c>
      <c r="G24" s="73"/>
      <c r="H24" s="169" t="s">
        <v>97</v>
      </c>
      <c r="I24" s="169"/>
      <c r="J24" s="170"/>
      <c r="K24" s="65">
        <f>SUM(K25:K26)</f>
        <v>0</v>
      </c>
      <c r="L24" s="140">
        <f>SUM(L25:L26)</f>
        <v>0</v>
      </c>
    </row>
    <row r="25" spans="1:12" s="74" customFormat="1" ht="13.5" customHeight="1">
      <c r="A25" s="110"/>
      <c r="B25" s="102"/>
      <c r="C25" s="167" t="s">
        <v>58</v>
      </c>
      <c r="D25" s="168"/>
      <c r="E25" s="70"/>
      <c r="F25" s="137">
        <f t="shared" si="3"/>
        <v>0</v>
      </c>
      <c r="G25" s="73"/>
      <c r="H25" s="102"/>
      <c r="I25" s="167" t="s">
        <v>98</v>
      </c>
      <c r="J25" s="172"/>
      <c r="K25" s="70"/>
      <c r="L25" s="141">
        <f>IF(K$59&gt;0,(K25/K$59)*100,0)</f>
        <v>0</v>
      </c>
    </row>
    <row r="26" spans="1:12" s="74" customFormat="1" ht="13.5" customHeight="1">
      <c r="A26" s="110"/>
      <c r="B26" s="102"/>
      <c r="C26" s="167" t="s">
        <v>59</v>
      </c>
      <c r="D26" s="168"/>
      <c r="E26" s="70"/>
      <c r="F26" s="137">
        <f t="shared" si="3"/>
        <v>0</v>
      </c>
      <c r="G26" s="73"/>
      <c r="H26" s="102"/>
      <c r="I26" s="167" t="s">
        <v>99</v>
      </c>
      <c r="J26" s="172"/>
      <c r="K26" s="70"/>
      <c r="L26" s="141">
        <f>IF(K$59&gt;0,(K26/K$59)*100,0)</f>
        <v>0</v>
      </c>
    </row>
    <row r="27" spans="1:12" s="74" customFormat="1" ht="13.5" customHeight="1">
      <c r="A27" s="110"/>
      <c r="B27" s="169" t="s">
        <v>60</v>
      </c>
      <c r="C27" s="171"/>
      <c r="D27" s="172"/>
      <c r="E27" s="65">
        <f>SUM(E28:E30)</f>
        <v>0</v>
      </c>
      <c r="F27" s="137">
        <f t="shared" si="3"/>
        <v>0</v>
      </c>
      <c r="G27" s="67"/>
      <c r="H27" s="169" t="s">
        <v>100</v>
      </c>
      <c r="I27" s="169"/>
      <c r="J27" s="170"/>
      <c r="K27" s="65">
        <f>K28+K29</f>
        <v>55897325</v>
      </c>
      <c r="L27" s="140">
        <f>IF(K$6&gt;0,(K27/E$6)*100,0)</f>
        <v>4.805945645244238</v>
      </c>
    </row>
    <row r="28" spans="1:12" s="74" customFormat="1" ht="13.5" customHeight="1">
      <c r="A28" s="110"/>
      <c r="B28" s="102"/>
      <c r="C28" s="167" t="s">
        <v>15</v>
      </c>
      <c r="D28" s="168"/>
      <c r="E28" s="70"/>
      <c r="F28" s="137">
        <f>IF(E$6&gt;0,(E28/E$6)*100,0)</f>
        <v>0</v>
      </c>
      <c r="G28" s="73"/>
      <c r="H28" s="102"/>
      <c r="I28" s="167" t="s">
        <v>101</v>
      </c>
      <c r="J28" s="172"/>
      <c r="K28" s="70">
        <v>55897325</v>
      </c>
      <c r="L28" s="141">
        <f>IF(K$6&gt;0,(K28/E$6)*100,0)</f>
        <v>4.805945645244238</v>
      </c>
    </row>
    <row r="29" spans="1:12" s="69" customFormat="1" ht="13.5" customHeight="1">
      <c r="A29" s="109"/>
      <c r="B29" s="112"/>
      <c r="C29" s="167" t="s">
        <v>61</v>
      </c>
      <c r="D29" s="168"/>
      <c r="E29" s="70"/>
      <c r="F29" s="137">
        <f>IF(E$6&gt;0,(E29/E$6)*100,0)</f>
        <v>0</v>
      </c>
      <c r="G29" s="73"/>
      <c r="H29" s="75"/>
      <c r="I29" s="167" t="s">
        <v>102</v>
      </c>
      <c r="J29" s="172"/>
      <c r="K29" s="70"/>
      <c r="L29" s="141">
        <f>IF(K$59&gt;0,(K29/K$59)*100,0)</f>
        <v>0</v>
      </c>
    </row>
    <row r="30" spans="1:12" s="69" customFormat="1" ht="13.5" customHeight="1">
      <c r="A30" s="109"/>
      <c r="B30" s="102"/>
      <c r="C30" s="167" t="s">
        <v>62</v>
      </c>
      <c r="D30" s="168"/>
      <c r="E30" s="70"/>
      <c r="F30" s="137">
        <f>IF(E$6&gt;0,(E30/E$6)*100,0)</f>
        <v>0</v>
      </c>
      <c r="G30" s="73"/>
      <c r="H30" s="169" t="s">
        <v>103</v>
      </c>
      <c r="I30" s="169"/>
      <c r="J30" s="170"/>
      <c r="K30" s="65">
        <f>SUM(K31:K35)</f>
        <v>17989786</v>
      </c>
      <c r="L30" s="140">
        <f>IF(K$6&gt;0,(K30/E$6)*100,0)</f>
        <v>1.5467275703367873</v>
      </c>
    </row>
    <row r="31" spans="1:12" s="69" customFormat="1" ht="13.5" customHeight="1">
      <c r="A31" s="109"/>
      <c r="B31" s="102"/>
      <c r="C31" s="131" t="s">
        <v>123</v>
      </c>
      <c r="D31" s="132"/>
      <c r="E31" s="70"/>
      <c r="F31" s="137">
        <f>IF(E$6&gt;0,(E31/E$6)*100,0)</f>
        <v>0</v>
      </c>
      <c r="G31" s="67"/>
      <c r="H31" s="75"/>
      <c r="I31" s="167" t="s">
        <v>104</v>
      </c>
      <c r="J31" s="172"/>
      <c r="K31" s="70"/>
      <c r="L31" s="141">
        <f>IF(K$59&gt;0,(K31/K$59)*100,0)</f>
        <v>0</v>
      </c>
    </row>
    <row r="32" spans="1:12" s="69" customFormat="1" ht="13.5" customHeight="1">
      <c r="A32" s="109"/>
      <c r="B32" s="169" t="s">
        <v>63</v>
      </c>
      <c r="C32" s="171"/>
      <c r="D32" s="172"/>
      <c r="E32" s="65">
        <f>SUM(E33:E43)</f>
        <v>268951444.21</v>
      </c>
      <c r="F32" s="136">
        <f>IF(E$6&gt;0,(E32/E$6)*100,0)</f>
        <v>23.123933427640733</v>
      </c>
      <c r="G32" s="73"/>
      <c r="H32" s="75"/>
      <c r="I32" s="167" t="s">
        <v>105</v>
      </c>
      <c r="J32" s="172"/>
      <c r="K32" s="70">
        <v>17989786</v>
      </c>
      <c r="L32" s="141">
        <f>IF(K$6&gt;0,(K32/E$6)*100,0)</f>
        <v>1.5467275703367873</v>
      </c>
    </row>
    <row r="33" spans="1:12" s="69" customFormat="1" ht="13.5" customHeight="1">
      <c r="A33" s="109"/>
      <c r="B33" s="102"/>
      <c r="C33" s="167" t="s">
        <v>16</v>
      </c>
      <c r="D33" s="168"/>
      <c r="E33" s="70">
        <v>251042339</v>
      </c>
      <c r="F33" s="137">
        <f aca="true" t="shared" si="4" ref="F33:F43">IF(E$6&gt;0,(E33/E$6)*100,0)</f>
        <v>21.584142638113324</v>
      </c>
      <c r="G33" s="73"/>
      <c r="H33" s="75"/>
      <c r="I33" s="167" t="s">
        <v>106</v>
      </c>
      <c r="J33" s="172"/>
      <c r="K33" s="70"/>
      <c r="L33" s="141">
        <f>IF(K$59&gt;0,(K33/K$59)*100,0)</f>
        <v>0</v>
      </c>
    </row>
    <row r="34" spans="1:12" s="74" customFormat="1" ht="13.5" customHeight="1">
      <c r="A34" s="109"/>
      <c r="B34" s="112"/>
      <c r="C34" s="167" t="s">
        <v>17</v>
      </c>
      <c r="D34" s="168"/>
      <c r="E34" s="70"/>
      <c r="F34" s="137">
        <f t="shared" si="4"/>
        <v>0</v>
      </c>
      <c r="G34" s="73"/>
      <c r="H34" s="102"/>
      <c r="I34" s="167" t="s">
        <v>107</v>
      </c>
      <c r="J34" s="172"/>
      <c r="K34" s="70"/>
      <c r="L34" s="141">
        <f>IF(K$59&gt;0,(K34/K$59)*100,0)</f>
        <v>0</v>
      </c>
    </row>
    <row r="35" spans="1:12" s="74" customFormat="1" ht="13.5" customHeight="1">
      <c r="A35" s="110"/>
      <c r="B35" s="102"/>
      <c r="C35" s="167" t="s">
        <v>64</v>
      </c>
      <c r="D35" s="168"/>
      <c r="E35" s="70">
        <v>17909105.21</v>
      </c>
      <c r="F35" s="137">
        <f t="shared" si="4"/>
        <v>1.5397907895274132</v>
      </c>
      <c r="G35" s="73"/>
      <c r="H35" s="102"/>
      <c r="I35" s="167" t="s">
        <v>108</v>
      </c>
      <c r="J35" s="172"/>
      <c r="K35" s="70"/>
      <c r="L35" s="141">
        <f>IF(K$59&gt;0,(K35/K$59)*100,0)</f>
        <v>0</v>
      </c>
    </row>
    <row r="36" spans="1:12" s="74" customFormat="1" ht="13.5" customHeight="1">
      <c r="A36" s="110"/>
      <c r="B36" s="102"/>
      <c r="C36" s="167" t="s">
        <v>18</v>
      </c>
      <c r="D36" s="168"/>
      <c r="E36" s="70"/>
      <c r="F36" s="137">
        <f t="shared" si="4"/>
        <v>0</v>
      </c>
      <c r="G36" s="73"/>
      <c r="H36" s="75"/>
      <c r="I36" s="167"/>
      <c r="J36" s="172"/>
      <c r="K36" s="71"/>
      <c r="L36" s="141"/>
    </row>
    <row r="37" spans="1:12" s="74" customFormat="1" ht="13.5" customHeight="1">
      <c r="A37" s="110"/>
      <c r="B37" s="102"/>
      <c r="C37" s="167" t="s">
        <v>19</v>
      </c>
      <c r="D37" s="168"/>
      <c r="E37" s="70"/>
      <c r="F37" s="137">
        <f t="shared" si="4"/>
        <v>0</v>
      </c>
      <c r="G37" s="129" t="s">
        <v>109</v>
      </c>
      <c r="H37" s="130"/>
      <c r="J37" s="133"/>
      <c r="K37" s="65">
        <f>K38+K41+K43+K47+K54+K56</f>
        <v>1089199805.210001</v>
      </c>
      <c r="L37" s="140">
        <f>IF(K$6&gt;0,(K37/E$6)*100,0)</f>
        <v>93.64732678441906</v>
      </c>
    </row>
    <row r="38" spans="1:12" s="74" customFormat="1" ht="13.5" customHeight="1">
      <c r="A38" s="110"/>
      <c r="B38" s="102"/>
      <c r="C38" s="167" t="s">
        <v>20</v>
      </c>
      <c r="D38" s="168"/>
      <c r="E38" s="70"/>
      <c r="F38" s="137">
        <f t="shared" si="4"/>
        <v>0</v>
      </c>
      <c r="G38" s="73"/>
      <c r="H38" s="169" t="s">
        <v>110</v>
      </c>
      <c r="I38" s="169"/>
      <c r="J38" s="170"/>
      <c r="K38" s="65">
        <f>SUM(K39:K40)</f>
        <v>10332300000</v>
      </c>
      <c r="L38" s="140">
        <f>IF(K$6&gt;0,(K38/E$6)*100,0)</f>
        <v>888.3514942863017</v>
      </c>
    </row>
    <row r="39" spans="1:12" s="74" customFormat="1" ht="13.5" customHeight="1">
      <c r="A39" s="110"/>
      <c r="B39" s="102"/>
      <c r="C39" s="167" t="s">
        <v>65</v>
      </c>
      <c r="D39" s="168"/>
      <c r="E39" s="70"/>
      <c r="F39" s="137">
        <f t="shared" si="4"/>
        <v>0</v>
      </c>
      <c r="G39" s="73"/>
      <c r="H39" s="111"/>
      <c r="I39" s="167" t="s">
        <v>110</v>
      </c>
      <c r="J39" s="172"/>
      <c r="K39" s="70">
        <v>10332300000</v>
      </c>
      <c r="L39" s="141">
        <f>IF(K$6&gt;0,(K39/E$6)*100,0)</f>
        <v>888.3514942863017</v>
      </c>
    </row>
    <row r="40" spans="1:12" s="74" customFormat="1" ht="13.5" customHeight="1">
      <c r="A40" s="110"/>
      <c r="B40" s="102"/>
      <c r="C40" s="167" t="s">
        <v>66</v>
      </c>
      <c r="D40" s="168"/>
      <c r="E40" s="70"/>
      <c r="F40" s="137">
        <f t="shared" si="4"/>
        <v>0</v>
      </c>
      <c r="G40" s="73"/>
      <c r="H40" s="75"/>
      <c r="I40" s="167" t="s">
        <v>111</v>
      </c>
      <c r="J40" s="172"/>
      <c r="K40" s="70"/>
      <c r="L40" s="141">
        <f>IF(K$59&gt;0,(K40/K$59)*100,0)</f>
        <v>0</v>
      </c>
    </row>
    <row r="41" spans="1:12" s="74" customFormat="1" ht="13.5" customHeight="1">
      <c r="A41" s="110"/>
      <c r="B41" s="102"/>
      <c r="C41" s="167" t="s">
        <v>67</v>
      </c>
      <c r="D41" s="168"/>
      <c r="E41" s="70"/>
      <c r="F41" s="137">
        <f t="shared" si="4"/>
        <v>0</v>
      </c>
      <c r="G41" s="73"/>
      <c r="H41" s="169" t="s">
        <v>112</v>
      </c>
      <c r="I41" s="169"/>
      <c r="J41" s="170"/>
      <c r="K41" s="65">
        <f>K42</f>
        <v>0</v>
      </c>
      <c r="L41" s="140">
        <f>L42</f>
        <v>0</v>
      </c>
    </row>
    <row r="42" spans="1:12" s="74" customFormat="1" ht="13.5" customHeight="1">
      <c r="A42" s="110"/>
      <c r="B42" s="102"/>
      <c r="C42" s="167" t="s">
        <v>68</v>
      </c>
      <c r="D42" s="168"/>
      <c r="E42" s="70"/>
      <c r="F42" s="137">
        <f t="shared" si="4"/>
        <v>0</v>
      </c>
      <c r="G42" s="73"/>
      <c r="H42" s="111"/>
      <c r="I42" s="167" t="s">
        <v>112</v>
      </c>
      <c r="J42" s="168"/>
      <c r="K42" s="70"/>
      <c r="L42" s="141">
        <f>IF(K$59&gt;0,(K42/K$59)*100,0)</f>
        <v>0</v>
      </c>
    </row>
    <row r="43" spans="1:16" s="74" customFormat="1" ht="13.5" customHeight="1">
      <c r="A43" s="110"/>
      <c r="B43" s="102"/>
      <c r="C43" s="167" t="s">
        <v>69</v>
      </c>
      <c r="D43" s="168"/>
      <c r="E43" s="70"/>
      <c r="F43" s="137">
        <f t="shared" si="4"/>
        <v>0</v>
      </c>
      <c r="G43" s="67"/>
      <c r="H43" s="169" t="s">
        <v>113</v>
      </c>
      <c r="I43" s="169"/>
      <c r="J43" s="170"/>
      <c r="K43" s="98">
        <f>SUM(K44:K46)</f>
        <v>-9261336118.539999</v>
      </c>
      <c r="L43" s="144">
        <f>SUM(L44:L46)</f>
        <v>-796.272088024058</v>
      </c>
      <c r="M43" s="75"/>
      <c r="N43" s="72"/>
      <c r="O43" s="49"/>
      <c r="P43" s="76"/>
    </row>
    <row r="44" spans="1:16" s="74" customFormat="1" ht="13.5" customHeight="1">
      <c r="A44" s="110"/>
      <c r="B44" s="169" t="s">
        <v>70</v>
      </c>
      <c r="C44" s="171"/>
      <c r="D44" s="172"/>
      <c r="E44" s="65">
        <f>SUM(E45:E46)</f>
        <v>0</v>
      </c>
      <c r="F44" s="136">
        <f>SUM(F45:F46)</f>
        <v>0</v>
      </c>
      <c r="G44" s="73"/>
      <c r="H44" s="121"/>
      <c r="I44" s="167" t="s">
        <v>114</v>
      </c>
      <c r="J44" s="168"/>
      <c r="K44" s="101">
        <v>354.7</v>
      </c>
      <c r="L44" s="148" t="s">
        <v>126</v>
      </c>
      <c r="M44" s="75"/>
      <c r="N44" s="72"/>
      <c r="O44" s="49"/>
      <c r="P44" s="76"/>
    </row>
    <row r="45" spans="1:16" s="74" customFormat="1" ht="13.5" customHeight="1">
      <c r="A45" s="110"/>
      <c r="B45" s="102"/>
      <c r="C45" s="167" t="s">
        <v>71</v>
      </c>
      <c r="D45" s="168"/>
      <c r="E45" s="70"/>
      <c r="F45" s="137">
        <f>IF(E$6&gt;0,(E45/E$6)*100,0)</f>
        <v>0</v>
      </c>
      <c r="G45" s="73"/>
      <c r="H45" s="111"/>
      <c r="I45" s="167" t="s">
        <v>115</v>
      </c>
      <c r="J45" s="168"/>
      <c r="K45" s="101">
        <v>43782005</v>
      </c>
      <c r="L45" s="141">
        <f>IF(K$59&gt;0,(K45/K$59)*100,0)</f>
        <v>3.764293483987137</v>
      </c>
      <c r="M45" s="75"/>
      <c r="N45" s="72"/>
      <c r="O45" s="49"/>
      <c r="P45" s="76"/>
    </row>
    <row r="46" spans="1:16" s="69" customFormat="1" ht="13.5" customHeight="1">
      <c r="A46" s="110"/>
      <c r="B46" s="111"/>
      <c r="C46" s="167" t="s">
        <v>72</v>
      </c>
      <c r="D46" s="168"/>
      <c r="E46" s="70"/>
      <c r="F46" s="137">
        <f>IF(E$6&gt;0,(E46/E$6)*100,0)</f>
        <v>0</v>
      </c>
      <c r="G46" s="67"/>
      <c r="H46" s="102"/>
      <c r="I46" s="167" t="s">
        <v>116</v>
      </c>
      <c r="J46" s="172"/>
      <c r="K46" s="101">
        <v>-9305118478.24</v>
      </c>
      <c r="L46" s="143">
        <f>IF(K$59&gt;0,(K46/K$59)*100,0)</f>
        <v>-800.0363815080451</v>
      </c>
      <c r="M46" s="75"/>
      <c r="N46" s="72"/>
      <c r="O46" s="49"/>
      <c r="P46" s="76"/>
    </row>
    <row r="47" spans="1:16" s="69" customFormat="1" ht="13.5" customHeight="1">
      <c r="A47" s="109"/>
      <c r="B47" s="169" t="s">
        <v>73</v>
      </c>
      <c r="C47" s="171"/>
      <c r="D47" s="172"/>
      <c r="E47" s="65">
        <f>SUM(E48:E49)</f>
        <v>0</v>
      </c>
      <c r="F47" s="136">
        <f>SUM(F48)</f>
        <v>0</v>
      </c>
      <c r="G47" s="73"/>
      <c r="H47" s="169" t="s">
        <v>117</v>
      </c>
      <c r="I47" s="169"/>
      <c r="J47" s="170"/>
      <c r="K47" s="98">
        <f>SUM(K48:K53)</f>
        <v>18235923.75</v>
      </c>
      <c r="L47" s="140">
        <f>SUM(L48:L53)</f>
        <v>1.5678900257448531</v>
      </c>
      <c r="M47" s="75"/>
      <c r="N47" s="72"/>
      <c r="O47" s="49"/>
      <c r="P47" s="76"/>
    </row>
    <row r="48" spans="1:16" s="74" customFormat="1" ht="13.5" customHeight="1">
      <c r="A48" s="109"/>
      <c r="B48" s="102"/>
      <c r="C48" s="167" t="s">
        <v>21</v>
      </c>
      <c r="D48" s="168"/>
      <c r="E48" s="70"/>
      <c r="F48" s="137">
        <f aca="true" t="shared" si="5" ref="F48:F54">IF(E$6&gt;0,(E48/E$6)*100,0)</f>
        <v>0</v>
      </c>
      <c r="G48" s="67"/>
      <c r="H48" s="121"/>
      <c r="I48" s="167" t="s">
        <v>118</v>
      </c>
      <c r="J48" s="168"/>
      <c r="K48" s="70"/>
      <c r="L48" s="141">
        <f aca="true" t="shared" si="6" ref="L48:L53">IF(K$59&gt;0,(K48/K$59)*100,0)</f>
        <v>0</v>
      </c>
      <c r="M48" s="75"/>
      <c r="N48" s="72"/>
      <c r="O48" s="49"/>
      <c r="P48" s="76"/>
    </row>
    <row r="49" spans="1:16" s="74" customFormat="1" ht="14.25" customHeight="1">
      <c r="A49" s="110"/>
      <c r="B49" s="102"/>
      <c r="C49" s="167" t="s">
        <v>74</v>
      </c>
      <c r="D49" s="168"/>
      <c r="E49" s="96"/>
      <c r="F49" s="137">
        <f t="shared" si="5"/>
        <v>0</v>
      </c>
      <c r="G49" s="73"/>
      <c r="H49" s="121"/>
      <c r="I49" s="167" t="s">
        <v>22</v>
      </c>
      <c r="J49" s="168"/>
      <c r="K49" s="70"/>
      <c r="L49" s="141">
        <f t="shared" si="6"/>
        <v>0</v>
      </c>
      <c r="M49" s="75"/>
      <c r="N49" s="72"/>
      <c r="O49" s="49"/>
      <c r="P49" s="76"/>
    </row>
    <row r="50" spans="1:16" s="77" customFormat="1" ht="13.5" customHeight="1">
      <c r="A50" s="110"/>
      <c r="B50" s="169" t="s">
        <v>75</v>
      </c>
      <c r="C50" s="171"/>
      <c r="D50" s="172"/>
      <c r="E50" s="65">
        <f>SUM(E51:E55)</f>
        <v>40774</v>
      </c>
      <c r="F50" s="145" t="s">
        <v>125</v>
      </c>
      <c r="G50" s="73"/>
      <c r="I50" s="134" t="s">
        <v>36</v>
      </c>
      <c r="J50" s="135"/>
      <c r="K50" s="70"/>
      <c r="L50" s="141">
        <f t="shared" si="6"/>
        <v>0</v>
      </c>
      <c r="M50" s="75"/>
      <c r="N50" s="72"/>
      <c r="O50" s="49"/>
      <c r="P50" s="76"/>
    </row>
    <row r="51" spans="1:12" s="78" customFormat="1" ht="13.5" customHeight="1">
      <c r="A51" s="77"/>
      <c r="B51" s="102"/>
      <c r="C51" s="167" t="s">
        <v>76</v>
      </c>
      <c r="D51" s="168"/>
      <c r="E51" s="70"/>
      <c r="F51" s="137"/>
      <c r="G51" s="73"/>
      <c r="H51" s="121"/>
      <c r="I51" s="131" t="s">
        <v>119</v>
      </c>
      <c r="J51" s="132"/>
      <c r="K51" s="70">
        <v>18235923.75</v>
      </c>
      <c r="L51" s="141">
        <f t="shared" si="6"/>
        <v>1.5678900257448531</v>
      </c>
    </row>
    <row r="52" spans="1:12" s="79" customFormat="1" ht="13.5" customHeight="1">
      <c r="A52" s="113"/>
      <c r="B52" s="77"/>
      <c r="C52" s="167" t="s">
        <v>23</v>
      </c>
      <c r="D52" s="168"/>
      <c r="E52" s="70">
        <v>40774</v>
      </c>
      <c r="F52" s="146" t="s">
        <v>126</v>
      </c>
      <c r="G52" s="73"/>
      <c r="H52" s="122"/>
      <c r="I52" s="167" t="s">
        <v>120</v>
      </c>
      <c r="J52" s="168"/>
      <c r="K52" s="70"/>
      <c r="L52" s="141">
        <f t="shared" si="6"/>
        <v>0</v>
      </c>
    </row>
    <row r="53" spans="1:12" s="79" customFormat="1" ht="13.5" customHeight="1">
      <c r="A53" s="114"/>
      <c r="B53" s="102"/>
      <c r="C53" s="167" t="s">
        <v>77</v>
      </c>
      <c r="D53" s="168"/>
      <c r="E53" s="70"/>
      <c r="F53" s="137">
        <f t="shared" si="5"/>
        <v>0</v>
      </c>
      <c r="G53" s="73"/>
      <c r="H53" s="169" t="s">
        <v>121</v>
      </c>
      <c r="I53" s="169"/>
      <c r="J53" s="170"/>
      <c r="K53" s="70"/>
      <c r="L53" s="141">
        <f t="shared" si="6"/>
        <v>0</v>
      </c>
    </row>
    <row r="54" spans="1:12" s="79" customFormat="1" ht="15" customHeight="1">
      <c r="A54" s="114"/>
      <c r="B54" s="102"/>
      <c r="C54" s="167" t="s">
        <v>78</v>
      </c>
      <c r="D54" s="168"/>
      <c r="E54" s="70"/>
      <c r="F54" s="137">
        <f t="shared" si="5"/>
        <v>0</v>
      </c>
      <c r="G54" s="73"/>
      <c r="H54" s="122"/>
      <c r="I54" s="167" t="s">
        <v>124</v>
      </c>
      <c r="J54" s="168"/>
      <c r="K54" s="65"/>
      <c r="L54" s="140">
        <f>L55</f>
        <v>0</v>
      </c>
    </row>
    <row r="55" spans="1:12" s="79" customFormat="1" ht="13.5" customHeight="1">
      <c r="A55" s="114"/>
      <c r="B55" s="102"/>
      <c r="C55" s="167" t="s">
        <v>79</v>
      </c>
      <c r="D55" s="172"/>
      <c r="E55" s="70"/>
      <c r="F55" s="137"/>
      <c r="G55" s="73"/>
      <c r="H55" s="169" t="s">
        <v>122</v>
      </c>
      <c r="I55" s="169"/>
      <c r="J55" s="170"/>
      <c r="K55" s="70"/>
      <c r="L55" s="141">
        <f>IF(K$59&gt;0,(K55/K$59)*100,0)</f>
        <v>0</v>
      </c>
    </row>
    <row r="56" spans="1:12" s="79" customFormat="1" ht="13.5" customHeight="1">
      <c r="A56" s="114"/>
      <c r="B56" s="22"/>
      <c r="C56" s="119"/>
      <c r="D56" s="127"/>
      <c r="E56" s="71"/>
      <c r="F56" s="137"/>
      <c r="G56" s="73"/>
      <c r="H56" s="122"/>
      <c r="I56" s="167" t="s">
        <v>122</v>
      </c>
      <c r="J56" s="168"/>
      <c r="K56" s="65">
        <f>K57</f>
        <v>0</v>
      </c>
      <c r="L56" s="140">
        <f>L57</f>
        <v>0</v>
      </c>
    </row>
    <row r="57" spans="1:12" s="79" customFormat="1" ht="13.5" customHeight="1">
      <c r="A57" s="114"/>
      <c r="B57" s="22"/>
      <c r="C57" s="119"/>
      <c r="D57" s="127"/>
      <c r="E57" s="71"/>
      <c r="F57" s="137"/>
      <c r="G57" s="73"/>
      <c r="H57" s="122"/>
      <c r="I57" s="131"/>
      <c r="J57" s="132"/>
      <c r="K57" s="70"/>
      <c r="L57" s="141">
        <f>IF(K$59&gt;0,(K57/K$59)*100,0)</f>
        <v>0</v>
      </c>
    </row>
    <row r="58" spans="1:12" s="79" customFormat="1" ht="13.5" customHeight="1">
      <c r="A58" s="114"/>
      <c r="B58" s="22"/>
      <c r="C58" s="119"/>
      <c r="D58" s="127"/>
      <c r="E58" s="71"/>
      <c r="F58" s="137"/>
      <c r="G58" s="73"/>
      <c r="H58" s="123"/>
      <c r="I58" s="184"/>
      <c r="J58" s="185"/>
      <c r="K58" s="71"/>
      <c r="L58" s="141"/>
    </row>
    <row r="59" spans="1:12" s="84" customFormat="1" ht="15.75" customHeight="1">
      <c r="A59" s="115"/>
      <c r="B59" s="80"/>
      <c r="C59" s="81" t="s">
        <v>24</v>
      </c>
      <c r="D59" s="83"/>
      <c r="E59" s="124">
        <f>E6</f>
        <v>1163086916.21</v>
      </c>
      <c r="F59" s="138">
        <f>F6</f>
        <v>100</v>
      </c>
      <c r="G59" s="118"/>
      <c r="H59" s="80"/>
      <c r="I59" s="120" t="s">
        <v>24</v>
      </c>
      <c r="J59" s="128"/>
      <c r="K59" s="124">
        <f>K6+K37</f>
        <v>1163086916.210001</v>
      </c>
      <c r="L59" s="142">
        <f>IF(K$6&gt;0,(K59/E$6)*100,0)</f>
        <v>100.00000000000009</v>
      </c>
    </row>
    <row r="60" spans="2:12" s="85" customFormat="1" ht="12.75" customHeight="1">
      <c r="B60" s="86"/>
      <c r="E60" s="87"/>
      <c r="F60" s="87"/>
      <c r="G60" s="87"/>
      <c r="H60" s="69"/>
      <c r="I60" s="69"/>
      <c r="J60" s="69"/>
      <c r="K60" s="69"/>
      <c r="L60" s="69"/>
    </row>
    <row r="61" spans="2:12" s="85" customFormat="1" ht="12.75" customHeight="1">
      <c r="B61" s="88"/>
      <c r="C61" s="30"/>
      <c r="E61" s="89"/>
      <c r="F61" s="89"/>
      <c r="G61" s="89"/>
      <c r="H61" s="74"/>
      <c r="I61" s="74"/>
      <c r="J61" s="74"/>
      <c r="K61" s="74"/>
      <c r="L61" s="74"/>
    </row>
    <row r="62" spans="2:12" s="39" customFormat="1" ht="16.5" customHeight="1">
      <c r="B62" s="88"/>
      <c r="C62" s="30"/>
      <c r="D62" s="85"/>
      <c r="E62" s="89"/>
      <c r="F62" s="89"/>
      <c r="G62" s="89"/>
      <c r="H62" s="77"/>
      <c r="I62" s="77"/>
      <c r="J62" s="77"/>
      <c r="K62" s="77"/>
      <c r="L62" s="77"/>
    </row>
    <row r="63" spans="2:12" s="90" customFormat="1" ht="26.25" customHeight="1">
      <c r="B63" s="88"/>
      <c r="C63" s="30"/>
      <c r="D63" s="85"/>
      <c r="E63" s="89"/>
      <c r="F63" s="89"/>
      <c r="G63" s="89"/>
      <c r="H63" s="47"/>
      <c r="I63" s="47"/>
      <c r="J63" s="47"/>
      <c r="K63" s="47"/>
      <c r="L63" s="47"/>
    </row>
    <row r="64" spans="2:12" s="92" customFormat="1" ht="18" customHeight="1">
      <c r="B64" s="88"/>
      <c r="C64" s="30"/>
      <c r="D64" s="85"/>
      <c r="E64" s="89"/>
      <c r="F64" s="89"/>
      <c r="G64" s="89"/>
      <c r="H64" s="91"/>
      <c r="I64" s="91"/>
      <c r="J64" s="91"/>
      <c r="K64" s="91"/>
      <c r="L64" s="91"/>
    </row>
    <row r="65" spans="2:12" s="15" customFormat="1" ht="27" customHeight="1">
      <c r="B65" s="88"/>
      <c r="C65" s="30"/>
      <c r="D65" s="85"/>
      <c r="E65" s="89"/>
      <c r="F65" s="89"/>
      <c r="G65" s="89"/>
      <c r="H65" s="93"/>
      <c r="I65" s="93"/>
      <c r="J65" s="93"/>
      <c r="K65" s="93"/>
      <c r="L65" s="93"/>
    </row>
    <row r="66" spans="2:12" s="62" customFormat="1" ht="21.75" customHeight="1">
      <c r="B66" s="88"/>
      <c r="C66" s="30"/>
      <c r="D66" s="85"/>
      <c r="E66" s="89"/>
      <c r="F66" s="89"/>
      <c r="G66" s="89"/>
      <c r="H66" s="30"/>
      <c r="I66" s="30"/>
      <c r="J66" s="30"/>
      <c r="K66" s="30"/>
      <c r="L66" s="30"/>
    </row>
    <row r="67" spans="2:12" s="64" customFormat="1" ht="33" customHeight="1">
      <c r="B67" s="88"/>
      <c r="C67" s="30"/>
      <c r="D67" s="85"/>
      <c r="E67" s="89"/>
      <c r="F67" s="89"/>
      <c r="G67" s="89"/>
      <c r="H67" s="78"/>
      <c r="I67" s="78"/>
      <c r="J67" s="78"/>
      <c r="K67" s="78"/>
      <c r="L67" s="78"/>
    </row>
    <row r="68" spans="2:12" s="64" customFormat="1" ht="6.75" customHeight="1">
      <c r="B68" s="88"/>
      <c r="C68" s="30"/>
      <c r="D68" s="85"/>
      <c r="E68" s="89"/>
      <c r="F68" s="89"/>
      <c r="G68" s="89"/>
      <c r="H68" s="79"/>
      <c r="I68" s="79"/>
      <c r="J68" s="79"/>
      <c r="K68" s="79"/>
      <c r="L68" s="79"/>
    </row>
    <row r="69" spans="2:12" s="68" customFormat="1" ht="15" customHeight="1">
      <c r="B69" s="88"/>
      <c r="C69" s="30"/>
      <c r="D69" s="85"/>
      <c r="E69" s="89"/>
      <c r="F69" s="89"/>
      <c r="G69" s="89"/>
      <c r="H69" s="79"/>
      <c r="I69" s="79"/>
      <c r="J69" s="79"/>
      <c r="K69" s="79"/>
      <c r="L69" s="79"/>
    </row>
    <row r="70" spans="8:12" ht="7.5" customHeight="1">
      <c r="H70" s="79"/>
      <c r="I70" s="79"/>
      <c r="J70" s="79"/>
      <c r="K70" s="79"/>
      <c r="L70" s="79"/>
    </row>
    <row r="71" spans="8:12" ht="19.5" customHeight="1">
      <c r="H71" s="79"/>
      <c r="I71" s="79"/>
      <c r="J71" s="79"/>
      <c r="K71" s="79"/>
      <c r="L71" s="79"/>
    </row>
    <row r="72" spans="8:12" ht="19.5" customHeight="1">
      <c r="H72" s="68"/>
      <c r="I72" s="68"/>
      <c r="J72" s="68"/>
      <c r="K72" s="68"/>
      <c r="L72" s="68"/>
    </row>
    <row r="73" spans="8:12" ht="19.5" customHeight="1">
      <c r="H73" s="84"/>
      <c r="I73" s="84"/>
      <c r="J73" s="84"/>
      <c r="K73" s="84"/>
      <c r="L73" s="84"/>
    </row>
    <row r="74" spans="8:12" ht="19.5" customHeight="1">
      <c r="H74" s="85"/>
      <c r="I74" s="85"/>
      <c r="J74" s="85"/>
      <c r="K74" s="85"/>
      <c r="L74" s="85"/>
    </row>
    <row r="75" spans="8:12" ht="19.5" customHeight="1">
      <c r="H75" s="85"/>
      <c r="I75" s="85"/>
      <c r="J75" s="85"/>
      <c r="K75" s="85"/>
      <c r="L75" s="85"/>
    </row>
    <row r="76" spans="8:12" ht="19.5" customHeight="1">
      <c r="H76" s="85"/>
      <c r="I76" s="85"/>
      <c r="J76" s="85"/>
      <c r="K76" s="85"/>
      <c r="L76" s="85"/>
    </row>
    <row r="77" spans="8:12" ht="19.5" customHeight="1">
      <c r="H77" s="85"/>
      <c r="I77" s="85"/>
      <c r="J77" s="85"/>
      <c r="K77" s="85"/>
      <c r="L77" s="85"/>
    </row>
    <row r="78" spans="8:12" ht="19.5" customHeight="1">
      <c r="H78" s="85"/>
      <c r="I78" s="85"/>
      <c r="J78" s="85"/>
      <c r="K78" s="85"/>
      <c r="L78" s="85"/>
    </row>
    <row r="79" spans="8:12" ht="19.5" customHeight="1">
      <c r="H79" s="39"/>
      <c r="I79" s="39"/>
      <c r="J79" s="39"/>
      <c r="K79" s="39"/>
      <c r="L79" s="39"/>
    </row>
    <row r="80" spans="8:12" ht="19.5" customHeight="1">
      <c r="H80" s="90"/>
      <c r="I80" s="90"/>
      <c r="J80" s="90"/>
      <c r="K80" s="90"/>
      <c r="L80" s="90"/>
    </row>
    <row r="81" spans="8:12" ht="19.5" customHeight="1">
      <c r="H81" s="92"/>
      <c r="I81" s="92"/>
      <c r="J81" s="92"/>
      <c r="K81" s="92"/>
      <c r="L81" s="92"/>
    </row>
    <row r="82" spans="8:12" ht="19.5" customHeight="1">
      <c r="H82" s="15"/>
      <c r="I82" s="15"/>
      <c r="J82" s="15"/>
      <c r="K82" s="15"/>
      <c r="L82" s="15"/>
    </row>
    <row r="83" spans="8:12" ht="19.5" customHeight="1">
      <c r="H83" s="62"/>
      <c r="I83" s="62"/>
      <c r="J83" s="62"/>
      <c r="K83" s="62"/>
      <c r="L83" s="62"/>
    </row>
    <row r="84" spans="8:12" ht="19.5" customHeight="1">
      <c r="H84" s="64"/>
      <c r="I84" s="64"/>
      <c r="J84" s="64"/>
      <c r="K84" s="64"/>
      <c r="L84" s="64"/>
    </row>
    <row r="85" spans="8:12" ht="19.5" customHeight="1">
      <c r="H85" s="64"/>
      <c r="I85" s="64"/>
      <c r="J85" s="64"/>
      <c r="K85" s="64"/>
      <c r="L85" s="64"/>
    </row>
    <row r="86" spans="8:12" ht="19.5" customHeight="1">
      <c r="H86" s="68"/>
      <c r="I86" s="68"/>
      <c r="J86" s="68"/>
      <c r="K86" s="68"/>
      <c r="L86" s="68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2:12" s="84" customFormat="1" ht="25.5" customHeight="1">
      <c r="B98" s="88"/>
      <c r="C98" s="30"/>
      <c r="D98" s="85"/>
      <c r="E98" s="89"/>
      <c r="F98" s="89"/>
      <c r="G98" s="89"/>
      <c r="H98" s="94"/>
      <c r="I98" s="94"/>
      <c r="J98" s="94"/>
      <c r="K98" s="94"/>
      <c r="L98" s="94"/>
    </row>
    <row r="115" spans="8:12" ht="16.5">
      <c r="H115" s="84"/>
      <c r="I115" s="84"/>
      <c r="J115" s="84"/>
      <c r="K115" s="84"/>
      <c r="L115" s="84"/>
    </row>
  </sheetData>
  <sheetProtection/>
  <mergeCells count="102">
    <mergeCell ref="B7:D7"/>
    <mergeCell ref="C8:D8"/>
    <mergeCell ref="H7:J7"/>
    <mergeCell ref="I58:J58"/>
    <mergeCell ref="H53:J53"/>
    <mergeCell ref="C29:D29"/>
    <mergeCell ref="C30:D30"/>
    <mergeCell ref="I29:J29"/>
    <mergeCell ref="H30:J30"/>
    <mergeCell ref="B32:D32"/>
    <mergeCell ref="I8:J8"/>
    <mergeCell ref="I33:J33"/>
    <mergeCell ref="C33:D33"/>
    <mergeCell ref="I34:J34"/>
    <mergeCell ref="C9:D9"/>
    <mergeCell ref="C10:D10"/>
    <mergeCell ref="I10:J10"/>
    <mergeCell ref="C34:D34"/>
    <mergeCell ref="I31:J31"/>
    <mergeCell ref="I32:J32"/>
    <mergeCell ref="B2:L2"/>
    <mergeCell ref="E3:J3"/>
    <mergeCell ref="F4:F5"/>
    <mergeCell ref="K4:K5"/>
    <mergeCell ref="L4:L5"/>
    <mergeCell ref="E4:E5"/>
    <mergeCell ref="I9:J9"/>
    <mergeCell ref="C12:D12"/>
    <mergeCell ref="C13:D13"/>
    <mergeCell ref="C11:D11"/>
    <mergeCell ref="I11:J11"/>
    <mergeCell ref="I12:J12"/>
    <mergeCell ref="I13:J13"/>
    <mergeCell ref="C19:D19"/>
    <mergeCell ref="C21:D21"/>
    <mergeCell ref="C14:D14"/>
    <mergeCell ref="B18:D18"/>
    <mergeCell ref="C15:D15"/>
    <mergeCell ref="C16:D16"/>
    <mergeCell ref="C17:D17"/>
    <mergeCell ref="C22:D22"/>
    <mergeCell ref="C20:D20"/>
    <mergeCell ref="C23:D23"/>
    <mergeCell ref="I22:J22"/>
    <mergeCell ref="I23:J23"/>
    <mergeCell ref="I21:J21"/>
    <mergeCell ref="I20:J20"/>
    <mergeCell ref="C24:D24"/>
    <mergeCell ref="C25:D25"/>
    <mergeCell ref="H24:J24"/>
    <mergeCell ref="I25:J25"/>
    <mergeCell ref="B27:D27"/>
    <mergeCell ref="C28:D28"/>
    <mergeCell ref="C26:D26"/>
    <mergeCell ref="I26:J26"/>
    <mergeCell ref="H27:J27"/>
    <mergeCell ref="I28:J28"/>
    <mergeCell ref="I40:J40"/>
    <mergeCell ref="H41:J41"/>
    <mergeCell ref="C37:D37"/>
    <mergeCell ref="C39:D39"/>
    <mergeCell ref="I35:J35"/>
    <mergeCell ref="I36:J36"/>
    <mergeCell ref="C35:D35"/>
    <mergeCell ref="C36:D36"/>
    <mergeCell ref="C55:D55"/>
    <mergeCell ref="C52:D52"/>
    <mergeCell ref="C51:D51"/>
    <mergeCell ref="B50:D50"/>
    <mergeCell ref="C53:D53"/>
    <mergeCell ref="C54:D54"/>
    <mergeCell ref="C42:D42"/>
    <mergeCell ref="B44:D44"/>
    <mergeCell ref="I42:J42"/>
    <mergeCell ref="H43:J43"/>
    <mergeCell ref="C40:D40"/>
    <mergeCell ref="C38:D38"/>
    <mergeCell ref="H38:J38"/>
    <mergeCell ref="I39:J39"/>
    <mergeCell ref="C41:D41"/>
    <mergeCell ref="C43:D43"/>
    <mergeCell ref="I14:J14"/>
    <mergeCell ref="I15:J15"/>
    <mergeCell ref="I16:J16"/>
    <mergeCell ref="H17:J17"/>
    <mergeCell ref="I18:J18"/>
    <mergeCell ref="I19:J19"/>
    <mergeCell ref="C49:D49"/>
    <mergeCell ref="C45:D45"/>
    <mergeCell ref="C48:D48"/>
    <mergeCell ref="I44:J44"/>
    <mergeCell ref="I45:J45"/>
    <mergeCell ref="B47:D47"/>
    <mergeCell ref="C46:D46"/>
    <mergeCell ref="H47:J47"/>
    <mergeCell ref="I46:J46"/>
    <mergeCell ref="I56:J56"/>
    <mergeCell ref="I48:J48"/>
    <mergeCell ref="I49:J49"/>
    <mergeCell ref="H55:J55"/>
    <mergeCell ref="I54:J54"/>
    <mergeCell ref="I52:J52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林育珊</cp:lastModifiedBy>
  <cp:lastPrinted>2015-08-13T08:02:41Z</cp:lastPrinted>
  <dcterms:created xsi:type="dcterms:W3CDTF">2001-07-07T01:23:40Z</dcterms:created>
  <dcterms:modified xsi:type="dcterms:W3CDTF">2016-08-18T06:59:40Z</dcterms:modified>
  <cp:category/>
  <cp:version/>
  <cp:contentType/>
  <cp:contentStatus/>
</cp:coreProperties>
</file>