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清理收支表" sheetId="1" r:id="rId1"/>
    <sheet name="資產負債清理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<sst xmlns="http://schemas.openxmlformats.org/spreadsheetml/2006/main" count="149" uniqueCount="139">
  <si>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</si>
  <si>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</si>
  <si>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</si>
  <si>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</si>
  <si>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</si>
  <si>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</si>
  <si>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</si>
  <si>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</si>
  <si>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</si>
  <si>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</si>
  <si>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</si>
  <si>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</si>
  <si>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</si>
  <si>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</si>
  <si>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</si>
  <si>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</si>
  <si>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</si>
  <si>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</si>
  <si>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</si>
  <si>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</si>
  <si>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</si>
  <si>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</si>
  <si>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</si>
  <si>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</si>
  <si>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</si>
  <si>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</si>
  <si>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</si>
  <si>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</si>
  <si>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 xml:space="preserve">    榮民工程股份有限公司清理收支結算表</t>
  </si>
  <si>
    <t>比 較 增 減(-)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</si>
  <si>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</si>
  <si>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</si>
  <si>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</si>
  <si>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</si>
  <si>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</si>
  <si>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</si>
  <si>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</si>
  <si>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</si>
  <si>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</si>
  <si>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</si>
  <si>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</si>
  <si>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</si>
  <si>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</si>
  <si>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</si>
  <si>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</si>
  <si>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</si>
  <si>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</si>
  <si>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</si>
  <si>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</si>
  <si>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</si>
  <si>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</si>
  <si>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</si>
  <si>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</si>
  <si>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</si>
  <si>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</si>
  <si>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</si>
  <si>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</si>
  <si>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</si>
  <si>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</si>
  <si>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</si>
  <si>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</si>
  <si>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</si>
  <si>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</si>
  <si>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</si>
  <si>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</si>
  <si>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</si>
  <si>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</si>
  <si>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</si>
  <si>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</si>
  <si>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</si>
  <si>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</si>
  <si>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</si>
  <si>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</si>
  <si>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</si>
  <si>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</si>
  <si>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</si>
  <si>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</si>
  <si>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</si>
  <si>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</si>
  <si>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</si>
  <si>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</si>
  <si>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</si>
  <si>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</si>
  <si>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</si>
  <si>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</si>
  <si>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</si>
  <si>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</si>
  <si>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</si>
  <si>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</si>
  <si>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</si>
  <si>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</si>
  <si>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</si>
  <si>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</si>
  <si>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</si>
  <si>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</si>
  <si>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</si>
  <si>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</si>
  <si>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</si>
  <si>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</si>
  <si>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</si>
  <si>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</si>
  <si>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</si>
  <si>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</si>
  <si>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</si>
  <si>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</si>
  <si>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</si>
  <si>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</si>
  <si>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</si>
  <si>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</si>
  <si>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</si>
  <si>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</si>
  <si>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</si>
  <si>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</si>
  <si>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</si>
  <si>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</si>
  <si>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</si>
  <si>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</si>
  <si>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</si>
  <si>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</si>
  <si>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</si>
  <si>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</si>
  <si>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</si>
  <si>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</si>
  <si>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</si>
  <si>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</si>
  <si>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</si>
  <si>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</si>
  <si>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清理利益(損失－)</t>
  </si>
  <si>
    <t>榮民工程股份有限公司資產負債清理表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</si>
  <si>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</si>
  <si>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</si>
  <si>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</si>
  <si>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</si>
  <si>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</si>
  <si>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</si>
  <si>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-</t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</si>
  <si>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</si>
  <si>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</si>
  <si>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3,269,950,352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</si>
</sst>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38" applyFont="1" applyAlignment="1">
      <alignment horizontal="left"/>
      <protection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 applyProtection="1">
      <alignment horizontal="centerContinuous" vertical="center"/>
      <protection locked="0"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Alignment="1" applyProtection="1">
      <alignment/>
      <protection/>
    </xf>
    <xf numFmtId="179" fontId="13" fillId="0" borderId="12" xfId="38" applyNumberFormat="1" applyFont="1" applyBorder="1" applyProtection="1">
      <alignment/>
      <protection/>
    </xf>
    <xf numFmtId="180" fontId="13" fillId="0" borderId="0" xfId="38" applyNumberFormat="1" applyFont="1" applyBorder="1" applyProtection="1">
      <alignment/>
      <protection/>
    </xf>
    <xf numFmtId="0" fontId="7" fillId="0" borderId="0" xfId="38" applyFont="1" applyBorder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180" fontId="16" fillId="0" borderId="0" xfId="38" applyNumberFormat="1" applyFont="1" applyBorder="1">
      <alignment/>
      <protection/>
    </xf>
    <xf numFmtId="180" fontId="13" fillId="0" borderId="13" xfId="38" applyNumberFormat="1" applyFont="1" applyBorder="1" applyProtection="1">
      <alignment/>
      <protection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33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4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5" xfId="39" applyFont="1" applyBorder="1">
      <alignment/>
      <protection/>
    </xf>
    <xf numFmtId="0" fontId="11" fillId="0" borderId="15" xfId="39" applyFont="1" applyBorder="1">
      <alignment/>
      <protection/>
    </xf>
    <xf numFmtId="0" fontId="11" fillId="0" borderId="0" xfId="39" applyFont="1">
      <alignment/>
      <protection/>
    </xf>
    <xf numFmtId="0" fontId="7" fillId="0" borderId="14" xfId="39" applyFont="1" applyBorder="1" applyAlignment="1">
      <alignment vertical="center"/>
      <protection/>
    </xf>
    <xf numFmtId="0" fontId="11" fillId="0" borderId="14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3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3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6" xfId="39" applyNumberFormat="1" applyFont="1" applyBorder="1" applyProtection="1">
      <alignment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182" fontId="13" fillId="0" borderId="12" xfId="38" applyNumberFormat="1" applyFont="1" applyBorder="1" applyProtection="1">
      <alignment/>
      <protection/>
    </xf>
    <xf numFmtId="182" fontId="16" fillId="0" borderId="12" xfId="38" applyNumberFormat="1" applyFont="1" applyBorder="1" applyProtection="1">
      <alignment/>
      <protection/>
    </xf>
    <xf numFmtId="0" fontId="12" fillId="0" borderId="0" xfId="38" applyFont="1" applyAlignment="1">
      <alignment horizontal="left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5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4" xfId="39" applyFont="1" applyBorder="1" applyAlignment="1" quotePrefix="1">
      <alignment horizontal="left" vertical="center"/>
      <protection/>
    </xf>
    <xf numFmtId="0" fontId="7" fillId="0" borderId="17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3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5" xfId="39" applyNumberFormat="1" applyFont="1" applyBorder="1" applyAlignment="1">
      <alignment horizontal="center" vertical="center"/>
      <protection/>
    </xf>
    <xf numFmtId="0" fontId="12" fillId="0" borderId="14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9" fillId="0" borderId="14" xfId="38" applyFont="1" applyBorder="1">
      <alignment/>
      <protection/>
    </xf>
    <xf numFmtId="0" fontId="24" fillId="0" borderId="14" xfId="38" applyFont="1" applyBorder="1">
      <alignment/>
      <protection/>
    </xf>
    <xf numFmtId="0" fontId="32" fillId="0" borderId="14" xfId="38" applyFont="1" applyBorder="1">
      <alignment/>
      <protection/>
    </xf>
    <xf numFmtId="0" fontId="12" fillId="0" borderId="14" xfId="38" applyFont="1" applyBorder="1">
      <alignment/>
      <protection/>
    </xf>
    <xf numFmtId="0" fontId="12" fillId="0" borderId="16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4" xfId="39" applyFont="1" applyBorder="1" applyAlignment="1" quotePrefix="1">
      <alignment horizontal="right" vertical="center"/>
      <protection/>
    </xf>
    <xf numFmtId="177" fontId="13" fillId="0" borderId="18" xfId="39" applyNumberFormat="1" applyFont="1" applyBorder="1" applyProtection="1">
      <alignment/>
      <protection/>
    </xf>
    <xf numFmtId="0" fontId="7" fillId="0" borderId="15" xfId="39" applyFont="1" applyBorder="1" applyAlignment="1" quotePrefix="1">
      <alignment horizontal="left"/>
      <protection/>
    </xf>
    <xf numFmtId="0" fontId="38" fillId="0" borderId="15" xfId="39" applyFont="1" applyBorder="1">
      <alignment/>
      <protection/>
    </xf>
    <xf numFmtId="0" fontId="7" fillId="0" borderId="19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8" xfId="39" applyFont="1" applyBorder="1" applyAlignment="1">
      <alignment horizontal="left" vertical="center"/>
      <protection/>
    </xf>
    <xf numFmtId="0" fontId="39" fillId="0" borderId="14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3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left"/>
      <protection/>
    </xf>
    <xf numFmtId="0" fontId="13" fillId="0" borderId="0" xfId="38" applyFont="1">
      <alignment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Alignment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4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182" fontId="16" fillId="0" borderId="12" xfId="39" applyNumberFormat="1" applyFont="1" applyFill="1" applyBorder="1" applyProtection="1">
      <alignment/>
      <protection locked="0"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6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3" xfId="39" applyNumberFormat="1" applyFont="1" applyBorder="1" applyProtection="1">
      <alignment/>
      <protection/>
    </xf>
    <xf numFmtId="184" fontId="16" fillId="0" borderId="13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3" xfId="39" applyNumberFormat="1" applyFont="1" applyBorder="1" applyProtection="1">
      <alignment/>
      <protection/>
    </xf>
    <xf numFmtId="185" fontId="16" fillId="0" borderId="13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3" xfId="39" applyNumberFormat="1" applyFont="1" applyBorder="1" applyAlignment="1" applyProtection="1">
      <alignment horizontal="right"/>
      <protection/>
    </xf>
    <xf numFmtId="184" fontId="16" fillId="0" borderId="13" xfId="39" applyNumberFormat="1" applyFont="1" applyBorder="1" applyAlignment="1" applyProtection="1">
      <alignment horizontal="right"/>
      <protection/>
    </xf>
    <xf numFmtId="49" fontId="19" fillId="0" borderId="0" xfId="38" applyNumberFormat="1" applyFont="1" applyBorder="1" applyAlignment="1">
      <alignment horizontal="left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Alignment="1">
      <alignment horizontal="left"/>
      <protection/>
    </xf>
    <xf numFmtId="0" fontId="10" fillId="0" borderId="20" xfId="38" applyFont="1" applyBorder="1" applyAlignment="1">
      <alignment horizontal="center" vertical="center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 wrapText="1"/>
      <protection/>
    </xf>
    <xf numFmtId="0" fontId="10" fillId="0" borderId="15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19" fillId="0" borderId="15" xfId="39" applyFont="1" applyBorder="1" applyAlignment="1">
      <alignment horizontal="left"/>
      <protection/>
    </xf>
    <xf numFmtId="0" fontId="0" fillId="0" borderId="15" xfId="0" applyBorder="1" applyAlignment="1">
      <alignment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2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4" xfId="39" applyFont="1" applyBorder="1" applyAlignment="1">
      <alignment horizontal="center" vertical="center"/>
      <protection/>
    </xf>
    <xf numFmtId="176" fontId="11" fillId="0" borderId="22" xfId="39" applyNumberFormat="1" applyFont="1" applyBorder="1" applyAlignment="1">
      <alignment horizontal="center" vertical="center"/>
      <protection/>
    </xf>
    <xf numFmtId="0" fontId="12" fillId="0" borderId="16" xfId="39" applyFont="1" applyBorder="1" applyAlignment="1">
      <alignment vertical="center"/>
      <protection/>
    </xf>
    <xf numFmtId="176" fontId="11" fillId="0" borderId="17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7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0">
      <selection activeCell="E29" sqref="E29"/>
    </sheetView>
  </sheetViews>
  <sheetFormatPr defaultColWidth="9.00390625" defaultRowHeight="13.5" customHeight="1"/>
  <cols>
    <col min="1" max="1" width="2.75390625" style="32" customWidth="1"/>
    <col min="2" max="2" width="2.625" style="30" customWidth="1"/>
    <col min="3" max="3" width="24.25390625" style="31" customWidth="1"/>
    <col min="4" max="4" width="2.00390625" style="29" customWidth="1"/>
    <col min="5" max="6" width="18.875" style="2" customWidth="1"/>
    <col min="7" max="7" width="17.50390625" style="2" customWidth="1"/>
    <col min="8" max="8" width="9.25390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28</v>
      </c>
      <c r="B2" s="7"/>
      <c r="C2" s="7"/>
      <c r="D2" s="7"/>
      <c r="E2" s="7"/>
      <c r="F2" s="7"/>
      <c r="G2" s="7"/>
      <c r="H2" s="8"/>
    </row>
    <row r="3" spans="1:8" s="16" customFormat="1" ht="24.75" customHeight="1">
      <c r="A3" s="10"/>
      <c r="B3" s="10"/>
      <c r="C3" s="11"/>
      <c r="D3" s="12"/>
      <c r="E3" s="13" t="s">
        <v>136</v>
      </c>
      <c r="F3" s="14"/>
      <c r="G3" s="15"/>
      <c r="H3" s="78" t="s">
        <v>17</v>
      </c>
    </row>
    <row r="4" spans="1:8" s="16" customFormat="1" ht="21" customHeight="1">
      <c r="A4" s="160" t="s">
        <v>18</v>
      </c>
      <c r="B4" s="160"/>
      <c r="C4" s="160"/>
      <c r="D4" s="161"/>
      <c r="E4" s="157" t="s">
        <v>24</v>
      </c>
      <c r="F4" s="159" t="s">
        <v>25</v>
      </c>
      <c r="G4" s="155" t="s">
        <v>29</v>
      </c>
      <c r="H4" s="156"/>
    </row>
    <row r="5" spans="1:8" s="16" customFormat="1" ht="20.25" customHeight="1">
      <c r="A5" s="162"/>
      <c r="B5" s="162"/>
      <c r="C5" s="162"/>
      <c r="D5" s="163"/>
      <c r="E5" s="158"/>
      <c r="F5" s="158"/>
      <c r="G5" s="17" t="s">
        <v>1</v>
      </c>
      <c r="H5" s="17" t="s">
        <v>2</v>
      </c>
    </row>
    <row r="6" spans="1:8" s="18" customFormat="1" ht="19.5" customHeight="1">
      <c r="A6" s="127" t="s">
        <v>31</v>
      </c>
      <c r="B6" s="128"/>
      <c r="C6" s="129"/>
      <c r="D6" s="19"/>
      <c r="E6" s="20">
        <f>SUM(E7:E16)</f>
        <v>730540258</v>
      </c>
      <c r="F6" s="21"/>
      <c r="G6" s="79">
        <f>SUM(G7:G16)</f>
        <v>730540258</v>
      </c>
      <c r="H6" s="22">
        <f aca="true" t="shared" si="0" ref="H6:H21">IF(F6=0,0,(G6/F6)*100)</f>
        <v>0</v>
      </c>
    </row>
    <row r="7" spans="1:8" ht="15" customHeight="1">
      <c r="A7" s="23"/>
      <c r="B7" s="153" t="s">
        <v>19</v>
      </c>
      <c r="C7" s="154"/>
      <c r="D7" s="24"/>
      <c r="E7" s="25">
        <v>9225000</v>
      </c>
      <c r="F7" s="25"/>
      <c r="G7" s="80">
        <f aca="true" t="shared" si="1" ref="G7:G16">E7-F7</f>
        <v>9225000</v>
      </c>
      <c r="H7" s="26">
        <f t="shared" si="0"/>
        <v>0</v>
      </c>
    </row>
    <row r="8" spans="1:8" ht="15" customHeight="1">
      <c r="A8" s="23"/>
      <c r="B8" s="153" t="s">
        <v>30</v>
      </c>
      <c r="C8" s="154"/>
      <c r="D8" s="24"/>
      <c r="E8" s="25">
        <v>113600829</v>
      </c>
      <c r="F8" s="25"/>
      <c r="G8" s="80">
        <f t="shared" si="1"/>
        <v>113600829</v>
      </c>
      <c r="H8" s="26">
        <f t="shared" si="0"/>
        <v>0</v>
      </c>
    </row>
    <row r="9" spans="1:8" ht="15" customHeight="1">
      <c r="A9" s="23"/>
      <c r="B9" s="153" t="s">
        <v>20</v>
      </c>
      <c r="C9" s="154"/>
      <c r="D9" s="24"/>
      <c r="E9" s="25">
        <v>99805816</v>
      </c>
      <c r="F9" s="25"/>
      <c r="G9" s="80">
        <f t="shared" si="1"/>
        <v>99805816</v>
      </c>
      <c r="H9" s="26">
        <f t="shared" si="0"/>
        <v>0</v>
      </c>
    </row>
    <row r="10" spans="1:8" ht="15" customHeight="1">
      <c r="A10" s="23"/>
      <c r="B10" s="153" t="s">
        <v>120</v>
      </c>
      <c r="C10" s="154"/>
      <c r="D10" s="24"/>
      <c r="E10" s="25">
        <v>2657091</v>
      </c>
      <c r="F10" s="25"/>
      <c r="G10" s="80">
        <f t="shared" si="1"/>
        <v>2657091</v>
      </c>
      <c r="H10" s="26">
        <f t="shared" si="0"/>
        <v>0</v>
      </c>
    </row>
    <row r="11" spans="1:8" ht="15" customHeight="1">
      <c r="A11" s="23"/>
      <c r="B11" s="132" t="s">
        <v>121</v>
      </c>
      <c r="C11" s="131"/>
      <c r="D11" s="24"/>
      <c r="E11" s="25">
        <v>19025</v>
      </c>
      <c r="F11" s="25"/>
      <c r="G11" s="80">
        <f t="shared" si="1"/>
        <v>19025</v>
      </c>
      <c r="H11" s="26">
        <f t="shared" si="0"/>
        <v>0</v>
      </c>
    </row>
    <row r="12" spans="1:8" ht="15" customHeight="1">
      <c r="A12" s="23"/>
      <c r="B12" s="132" t="s">
        <v>122</v>
      </c>
      <c r="C12" s="131"/>
      <c r="D12" s="24"/>
      <c r="E12" s="25">
        <v>10393133</v>
      </c>
      <c r="F12" s="25"/>
      <c r="G12" s="80">
        <f t="shared" si="1"/>
        <v>10393133</v>
      </c>
      <c r="H12" s="26">
        <f t="shared" si="0"/>
        <v>0</v>
      </c>
    </row>
    <row r="13" spans="1:8" ht="15" customHeight="1">
      <c r="A13" s="23"/>
      <c r="B13" s="132" t="s">
        <v>123</v>
      </c>
      <c r="C13" s="131"/>
      <c r="D13" s="24"/>
      <c r="E13" s="25">
        <v>0</v>
      </c>
      <c r="F13" s="25"/>
      <c r="G13" s="80"/>
      <c r="H13" s="26">
        <f t="shared" si="0"/>
        <v>0</v>
      </c>
    </row>
    <row r="14" spans="1:8" ht="15" customHeight="1">
      <c r="A14" s="23"/>
      <c r="B14" s="132" t="s">
        <v>124</v>
      </c>
      <c r="C14" s="131"/>
      <c r="D14" s="24"/>
      <c r="E14" s="25">
        <v>474478481</v>
      </c>
      <c r="F14" s="25"/>
      <c r="G14" s="80">
        <f>E14-F14</f>
        <v>474478481</v>
      </c>
      <c r="H14" s="26">
        <f t="shared" si="0"/>
        <v>0</v>
      </c>
    </row>
    <row r="15" spans="1:8" ht="15" customHeight="1">
      <c r="A15" s="23"/>
      <c r="B15" s="132" t="s">
        <v>133</v>
      </c>
      <c r="C15" s="131"/>
      <c r="D15" s="24"/>
      <c r="E15" s="25"/>
      <c r="F15" s="25"/>
      <c r="G15" s="80"/>
      <c r="H15" s="26">
        <f>IF(F15=0,0,(G15/F15)*100)</f>
        <v>0</v>
      </c>
    </row>
    <row r="16" spans="1:8" ht="15" customHeight="1">
      <c r="A16" s="23"/>
      <c r="B16" s="132" t="s">
        <v>125</v>
      </c>
      <c r="C16" s="131"/>
      <c r="D16" s="24"/>
      <c r="E16" s="25">
        <v>20360883</v>
      </c>
      <c r="F16" s="25"/>
      <c r="G16" s="80">
        <f t="shared" si="1"/>
        <v>20360883</v>
      </c>
      <c r="H16" s="26">
        <f t="shared" si="0"/>
        <v>0</v>
      </c>
    </row>
    <row r="17" spans="1:8" ht="21.75" customHeight="1">
      <c r="A17" s="23"/>
      <c r="B17" s="82"/>
      <c r="C17" s="81"/>
      <c r="D17" s="24"/>
      <c r="E17" s="25"/>
      <c r="F17" s="25"/>
      <c r="G17" s="80"/>
      <c r="H17" s="26"/>
    </row>
    <row r="18" spans="1:8" s="18" customFormat="1" ht="19.5" customHeight="1">
      <c r="A18" s="127" t="s">
        <v>32</v>
      </c>
      <c r="B18" s="128"/>
      <c r="C18" s="129"/>
      <c r="D18" s="19"/>
      <c r="E18" s="21">
        <f>SUM(E19:E30)</f>
        <v>433998257.15</v>
      </c>
      <c r="F18" s="21"/>
      <c r="G18" s="79">
        <f>SUM(G19:G30)</f>
        <v>433998257.15</v>
      </c>
      <c r="H18" s="27">
        <f t="shared" si="0"/>
        <v>0</v>
      </c>
    </row>
    <row r="19" spans="1:8" ht="15" customHeight="1">
      <c r="A19" s="23"/>
      <c r="B19" s="153" t="s">
        <v>21</v>
      </c>
      <c r="C19" s="154"/>
      <c r="D19" s="24"/>
      <c r="E19" s="25">
        <v>7590456</v>
      </c>
      <c r="F19" s="25"/>
      <c r="G19" s="80">
        <f aca="true" t="shared" si="2" ref="G19:G27">E19-F19</f>
        <v>7590456</v>
      </c>
      <c r="H19" s="26">
        <f t="shared" si="0"/>
        <v>0</v>
      </c>
    </row>
    <row r="20" spans="1:8" ht="15" customHeight="1">
      <c r="A20" s="23"/>
      <c r="B20" s="152" t="s">
        <v>33</v>
      </c>
      <c r="C20" s="154"/>
      <c r="D20" s="24"/>
      <c r="E20" s="25">
        <v>129238396.15</v>
      </c>
      <c r="F20" s="25"/>
      <c r="G20" s="80">
        <f t="shared" si="2"/>
        <v>129238396.15</v>
      </c>
      <c r="H20" s="26">
        <f t="shared" si="0"/>
        <v>0</v>
      </c>
    </row>
    <row r="21" spans="1:8" ht="15" customHeight="1">
      <c r="A21" s="23"/>
      <c r="B21" s="153" t="s">
        <v>22</v>
      </c>
      <c r="C21" s="154"/>
      <c r="D21" s="24"/>
      <c r="E21" s="25">
        <v>82740878</v>
      </c>
      <c r="F21" s="25"/>
      <c r="G21" s="80">
        <f t="shared" si="2"/>
        <v>82740878</v>
      </c>
      <c r="H21" s="26">
        <f t="shared" si="0"/>
        <v>0</v>
      </c>
    </row>
    <row r="22" spans="1:8" ht="15" customHeight="1">
      <c r="A22" s="23"/>
      <c r="B22" s="153" t="s">
        <v>23</v>
      </c>
      <c r="C22" s="154"/>
      <c r="D22" s="24"/>
      <c r="E22" s="25">
        <v>52188243</v>
      </c>
      <c r="F22" s="25"/>
      <c r="G22" s="80">
        <f t="shared" si="2"/>
        <v>52188243</v>
      </c>
      <c r="H22" s="26">
        <f aca="true" t="shared" si="3" ref="H22:H30">IF(F22=0,0,(G22/F22)*100)</f>
        <v>0</v>
      </c>
    </row>
    <row r="23" spans="1:8" ht="15" customHeight="1">
      <c r="A23" s="23"/>
      <c r="B23" s="153" t="s">
        <v>34</v>
      </c>
      <c r="C23" s="154"/>
      <c r="D23" s="24"/>
      <c r="E23" s="25">
        <v>91877233</v>
      </c>
      <c r="F23" s="25"/>
      <c r="G23" s="80">
        <f t="shared" si="2"/>
        <v>91877233</v>
      </c>
      <c r="H23" s="26">
        <f t="shared" si="3"/>
        <v>0</v>
      </c>
    </row>
    <row r="24" spans="1:8" ht="15" customHeight="1">
      <c r="A24" s="23"/>
      <c r="B24" s="132" t="s">
        <v>35</v>
      </c>
      <c r="C24" s="131"/>
      <c r="D24" s="24"/>
      <c r="E24" s="25">
        <v>35402832</v>
      </c>
      <c r="F24" s="25"/>
      <c r="G24" s="80">
        <f t="shared" si="2"/>
        <v>35402832</v>
      </c>
      <c r="H24" s="26">
        <f t="shared" si="3"/>
        <v>0</v>
      </c>
    </row>
    <row r="25" spans="1:8" ht="15" customHeight="1">
      <c r="A25" s="23"/>
      <c r="B25" s="152" t="s">
        <v>129</v>
      </c>
      <c r="C25" s="153"/>
      <c r="D25" s="24"/>
      <c r="E25" s="25">
        <v>6856676</v>
      </c>
      <c r="F25" s="25"/>
      <c r="G25" s="80">
        <f t="shared" si="2"/>
        <v>6856676</v>
      </c>
      <c r="H25" s="26">
        <f t="shared" si="3"/>
        <v>0</v>
      </c>
    </row>
    <row r="26" spans="1:8" ht="15" customHeight="1">
      <c r="A26" s="23"/>
      <c r="B26" s="132" t="s">
        <v>130</v>
      </c>
      <c r="C26" s="130"/>
      <c r="D26" s="24"/>
      <c r="E26" s="25">
        <v>1754866</v>
      </c>
      <c r="F26" s="25"/>
      <c r="G26" s="80">
        <f t="shared" si="2"/>
        <v>1754866</v>
      </c>
      <c r="H26" s="26">
        <f t="shared" si="3"/>
        <v>0</v>
      </c>
    </row>
    <row r="27" spans="1:8" ht="15" customHeight="1">
      <c r="A27" s="23"/>
      <c r="B27" s="132" t="s">
        <v>36</v>
      </c>
      <c r="C27" s="130"/>
      <c r="D27" s="24"/>
      <c r="E27" s="25">
        <v>3052273</v>
      </c>
      <c r="F27" s="25"/>
      <c r="G27" s="80">
        <f t="shared" si="2"/>
        <v>3052273</v>
      </c>
      <c r="H27" s="26">
        <f t="shared" si="3"/>
        <v>0</v>
      </c>
    </row>
    <row r="28" spans="1:8" ht="15" customHeight="1">
      <c r="A28" s="23"/>
      <c r="B28" s="132" t="s">
        <v>126</v>
      </c>
      <c r="C28" s="130"/>
      <c r="D28" s="24"/>
      <c r="E28" s="25">
        <v>3768988</v>
      </c>
      <c r="F28" s="25"/>
      <c r="G28" s="80">
        <f>E28-F28</f>
        <v>3768988</v>
      </c>
      <c r="H28" s="26">
        <f>IF(F28=0,0,(G28/F28)*100)</f>
        <v>0</v>
      </c>
    </row>
    <row r="29" spans="1:8" ht="15" customHeight="1">
      <c r="A29" s="23"/>
      <c r="B29" s="132" t="s">
        <v>134</v>
      </c>
      <c r="C29" s="130"/>
      <c r="D29" s="24"/>
      <c r="E29" s="25"/>
      <c r="F29" s="25"/>
      <c r="G29" s="80"/>
      <c r="H29" s="26">
        <f t="shared" si="3"/>
        <v>0</v>
      </c>
    </row>
    <row r="30" spans="1:8" ht="14.25" customHeight="1">
      <c r="A30" s="23"/>
      <c r="B30" s="152" t="s">
        <v>37</v>
      </c>
      <c r="C30" s="153"/>
      <c r="D30" s="24"/>
      <c r="E30" s="25">
        <v>19527416</v>
      </c>
      <c r="F30" s="25"/>
      <c r="G30" s="80">
        <f>E30-F30</f>
        <v>19527416</v>
      </c>
      <c r="H30" s="26">
        <f t="shared" si="3"/>
        <v>0</v>
      </c>
    </row>
    <row r="31" spans="1:8" ht="16.5" customHeight="1">
      <c r="A31" s="23"/>
      <c r="B31" s="132"/>
      <c r="C31" s="130"/>
      <c r="D31" s="24"/>
      <c r="E31" s="25"/>
      <c r="F31" s="25"/>
      <c r="G31" s="80"/>
      <c r="H31" s="26"/>
    </row>
    <row r="32" spans="1:8" s="28" customFormat="1" ht="19.5" customHeight="1">
      <c r="A32" s="133" t="s">
        <v>127</v>
      </c>
      <c r="B32" s="134"/>
      <c r="C32" s="135"/>
      <c r="D32" s="91"/>
      <c r="E32" s="92">
        <f>E6-E18</f>
        <v>296542000.85</v>
      </c>
      <c r="F32" s="92"/>
      <c r="G32" s="92">
        <f>E32-F32</f>
        <v>296542000.85</v>
      </c>
      <c r="H32" s="96">
        <f>IF(F32=0,0,(G32/F32)*100)</f>
        <v>0</v>
      </c>
    </row>
    <row r="33" spans="1:8" ht="314.25" customHeight="1">
      <c r="A33" s="97"/>
      <c r="B33" s="98"/>
      <c r="C33" s="99"/>
      <c r="D33" s="97"/>
      <c r="E33" s="101"/>
      <c r="F33" s="101"/>
      <c r="G33" s="101"/>
      <c r="H33" s="100"/>
    </row>
    <row r="34" ht="13.5" customHeight="1">
      <c r="A34" s="29"/>
    </row>
  </sheetData>
  <sheetProtection/>
  <mergeCells count="15">
    <mergeCell ref="G4:H4"/>
    <mergeCell ref="B7:C7"/>
    <mergeCell ref="B8:C8"/>
    <mergeCell ref="E4:E5"/>
    <mergeCell ref="F4:F5"/>
    <mergeCell ref="A4:D5"/>
    <mergeCell ref="B25:C25"/>
    <mergeCell ref="B30:C30"/>
    <mergeCell ref="B23:C23"/>
    <mergeCell ref="B21:C21"/>
    <mergeCell ref="B22:C22"/>
    <mergeCell ref="B9:C9"/>
    <mergeCell ref="B19:C19"/>
    <mergeCell ref="B20:C20"/>
    <mergeCell ref="B10:C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42">
      <selection activeCell="Q62" sqref="Q62"/>
    </sheetView>
  </sheetViews>
  <sheetFormatPr defaultColWidth="9.00390625" defaultRowHeight="16.5"/>
  <cols>
    <col min="1" max="1" width="1.75390625" style="77" customWidth="1"/>
    <col min="2" max="2" width="1.625" style="69" customWidth="1"/>
    <col min="3" max="3" width="2.25390625" style="70" customWidth="1"/>
    <col min="4" max="4" width="17.625" style="66" customWidth="1"/>
    <col min="5" max="5" width="18.50390625" style="71" customWidth="1"/>
    <col min="6" max="6" width="7.00390625" style="71" customWidth="1"/>
    <col min="7" max="7" width="1.625" style="71" customWidth="1"/>
    <col min="8" max="8" width="1.37890625" style="77" customWidth="1"/>
    <col min="9" max="9" width="2.25390625" style="77" customWidth="1"/>
    <col min="10" max="10" width="17.875" style="77" customWidth="1"/>
    <col min="11" max="11" width="18.75390625" style="77" customWidth="1"/>
    <col min="12" max="12" width="7.125" style="77" customWidth="1"/>
    <col min="13" max="16384" width="9.00390625" style="77" customWidth="1"/>
  </cols>
  <sheetData>
    <row r="1" spans="2:7" s="34" customFormat="1" ht="9" customHeight="1">
      <c r="B1" s="33"/>
      <c r="D1" s="35"/>
      <c r="E1" s="36"/>
      <c r="F1" s="36"/>
      <c r="G1" s="36"/>
    </row>
    <row r="2" spans="2:12" s="37" customFormat="1" ht="39" customHeight="1">
      <c r="B2" s="173" t="s">
        <v>128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41" customFormat="1" ht="21.75" customHeight="1">
      <c r="A3" s="136"/>
      <c r="B3" s="38"/>
      <c r="C3" s="39"/>
      <c r="D3" s="40" t="s">
        <v>26</v>
      </c>
      <c r="E3" s="174" t="s">
        <v>137</v>
      </c>
      <c r="F3" s="174"/>
      <c r="G3" s="174"/>
      <c r="H3" s="174"/>
      <c r="I3" s="174"/>
      <c r="J3" s="174"/>
      <c r="K3" s="40"/>
      <c r="L3" s="83" t="s">
        <v>38</v>
      </c>
    </row>
    <row r="4" spans="2:12" s="44" customFormat="1" ht="21.75" customHeight="1">
      <c r="B4" s="42"/>
      <c r="C4" s="43"/>
      <c r="D4" s="43"/>
      <c r="E4" s="177" t="s">
        <v>1</v>
      </c>
      <c r="F4" s="175" t="s">
        <v>2</v>
      </c>
      <c r="G4" s="93"/>
      <c r="H4" s="42"/>
      <c r="I4" s="43"/>
      <c r="J4" s="43"/>
      <c r="K4" s="177" t="s">
        <v>1</v>
      </c>
      <c r="L4" s="179" t="s">
        <v>2</v>
      </c>
    </row>
    <row r="5" spans="2:12" s="47" customFormat="1" ht="33" customHeight="1">
      <c r="B5" s="45"/>
      <c r="C5" s="46" t="s">
        <v>0</v>
      </c>
      <c r="D5" s="46"/>
      <c r="E5" s="180"/>
      <c r="F5" s="176"/>
      <c r="G5" s="94"/>
      <c r="H5" s="45"/>
      <c r="I5" s="46" t="s">
        <v>0</v>
      </c>
      <c r="J5" s="46"/>
      <c r="K5" s="178"/>
      <c r="L5" s="178"/>
    </row>
    <row r="6" spans="1:12" s="50" customFormat="1" ht="24.75" customHeight="1">
      <c r="A6" s="108" t="s">
        <v>39</v>
      </c>
      <c r="B6" s="84"/>
      <c r="C6" s="109"/>
      <c r="D6" s="110"/>
      <c r="E6" s="48">
        <f>SUM(E7,E18,E27,E32,E44,E47,E50)</f>
        <v>25392989671.42</v>
      </c>
      <c r="F6" s="142">
        <f aca="true" t="shared" si="0" ref="F6:F36">IF(E$6&gt;0,(E6/E$6)*100,0)</f>
        <v>100</v>
      </c>
      <c r="G6" s="108" t="s">
        <v>77</v>
      </c>
      <c r="H6" s="87"/>
      <c r="I6" s="121"/>
      <c r="J6" s="110"/>
      <c r="K6" s="48">
        <f>K7+K17+K24+K27+K30</f>
        <v>38397971500</v>
      </c>
      <c r="L6" s="144">
        <f aca="true" t="shared" si="1" ref="L6:L35">IF(K$59&gt;0,(K6/K$59)*100,0)</f>
        <v>151.21485101542495</v>
      </c>
    </row>
    <row r="7" spans="1:12" s="51" customFormat="1" ht="13.5" customHeight="1">
      <c r="A7" s="111"/>
      <c r="B7" s="168" t="s">
        <v>40</v>
      </c>
      <c r="C7" s="170"/>
      <c r="D7" s="171"/>
      <c r="E7" s="48">
        <f>SUM(E8:E17)</f>
        <v>18075991852.42</v>
      </c>
      <c r="F7" s="142">
        <f t="shared" si="0"/>
        <v>71.18496910493633</v>
      </c>
      <c r="G7" s="95"/>
      <c r="H7" s="168" t="s">
        <v>78</v>
      </c>
      <c r="I7" s="170"/>
      <c r="J7" s="171"/>
      <c r="K7" s="48">
        <f>SUM(K8:K16)</f>
        <v>18815605244</v>
      </c>
      <c r="L7" s="144">
        <f t="shared" si="1"/>
        <v>74.09763673939153</v>
      </c>
    </row>
    <row r="8" spans="1:12" s="56" customFormat="1" ht="13.5" customHeight="1">
      <c r="A8" s="112"/>
      <c r="B8" s="85"/>
      <c r="C8" s="166" t="s">
        <v>3</v>
      </c>
      <c r="D8" s="171"/>
      <c r="E8" s="52">
        <v>398686114</v>
      </c>
      <c r="F8" s="143">
        <f t="shared" si="0"/>
        <v>1.5700637032461138</v>
      </c>
      <c r="G8" s="102"/>
      <c r="H8" s="85"/>
      <c r="I8" s="172" t="s">
        <v>4</v>
      </c>
      <c r="J8" s="171"/>
      <c r="K8" s="52">
        <v>8812658259</v>
      </c>
      <c r="L8" s="145">
        <f t="shared" si="1"/>
        <v>34.70508346214433</v>
      </c>
    </row>
    <row r="9" spans="1:12" s="56" customFormat="1" ht="13.5" customHeight="1">
      <c r="A9" s="112"/>
      <c r="B9" s="85"/>
      <c r="C9" s="166" t="s">
        <v>41</v>
      </c>
      <c r="D9" s="171"/>
      <c r="E9" s="52"/>
      <c r="F9" s="143">
        <f t="shared" si="0"/>
        <v>0</v>
      </c>
      <c r="G9" s="102"/>
      <c r="H9" s="85"/>
      <c r="I9" s="172" t="s">
        <v>79</v>
      </c>
      <c r="J9" s="171"/>
      <c r="K9" s="52"/>
      <c r="L9" s="145">
        <f t="shared" si="1"/>
        <v>0</v>
      </c>
    </row>
    <row r="10" spans="1:12" s="56" customFormat="1" ht="13.5" customHeight="1">
      <c r="A10" s="112"/>
      <c r="B10" s="85"/>
      <c r="C10" s="166" t="s">
        <v>42</v>
      </c>
      <c r="D10" s="167"/>
      <c r="E10" s="52"/>
      <c r="F10" s="143">
        <f t="shared" si="0"/>
        <v>0</v>
      </c>
      <c r="G10" s="102"/>
      <c r="H10" s="85"/>
      <c r="I10" s="166" t="s">
        <v>80</v>
      </c>
      <c r="J10" s="171"/>
      <c r="K10" s="52"/>
      <c r="L10" s="145">
        <f t="shared" si="1"/>
        <v>0</v>
      </c>
    </row>
    <row r="11" spans="1:12" s="56" customFormat="1" ht="13.5" customHeight="1">
      <c r="A11" s="112"/>
      <c r="B11" s="85"/>
      <c r="C11" s="166" t="s">
        <v>43</v>
      </c>
      <c r="D11" s="167"/>
      <c r="E11" s="52">
        <v>494896268</v>
      </c>
      <c r="F11" s="143">
        <f t="shared" si="0"/>
        <v>1.9489484082176014</v>
      </c>
      <c r="G11" s="102"/>
      <c r="H11" s="85"/>
      <c r="I11" s="166" t="s">
        <v>81</v>
      </c>
      <c r="J11" s="171"/>
      <c r="K11" s="52"/>
      <c r="L11" s="145">
        <f t="shared" si="1"/>
        <v>0</v>
      </c>
    </row>
    <row r="12" spans="1:12" s="56" customFormat="1" ht="13.5" customHeight="1">
      <c r="A12" s="112"/>
      <c r="B12" s="85"/>
      <c r="C12" s="166" t="s">
        <v>5</v>
      </c>
      <c r="D12" s="167"/>
      <c r="E12" s="52">
        <v>868085124</v>
      </c>
      <c r="F12" s="143">
        <f t="shared" si="0"/>
        <v>3.418601492903518</v>
      </c>
      <c r="G12" s="102"/>
      <c r="H12" s="57"/>
      <c r="I12" s="166" t="s">
        <v>82</v>
      </c>
      <c r="J12" s="171"/>
      <c r="K12" s="52">
        <v>8016645744</v>
      </c>
      <c r="L12" s="145">
        <f t="shared" si="1"/>
        <v>31.57031073431576</v>
      </c>
    </row>
    <row r="13" spans="1:12" s="56" customFormat="1" ht="13.5" customHeight="1">
      <c r="A13" s="112"/>
      <c r="B13" s="85"/>
      <c r="C13" s="166" t="s">
        <v>6</v>
      </c>
      <c r="D13" s="167"/>
      <c r="E13" s="52"/>
      <c r="F13" s="143">
        <f t="shared" si="0"/>
        <v>0</v>
      </c>
      <c r="G13" s="102"/>
      <c r="H13" s="57"/>
      <c r="I13" s="166" t="s">
        <v>83</v>
      </c>
      <c r="J13" s="171"/>
      <c r="K13" s="52"/>
      <c r="L13" s="145">
        <f t="shared" si="1"/>
        <v>0</v>
      </c>
    </row>
    <row r="14" spans="1:12" s="56" customFormat="1" ht="13.5" customHeight="1">
      <c r="A14" s="112"/>
      <c r="B14" s="85"/>
      <c r="C14" s="166" t="s">
        <v>44</v>
      </c>
      <c r="D14" s="167"/>
      <c r="E14" s="52">
        <v>15736112359.42</v>
      </c>
      <c r="F14" s="143">
        <f t="shared" si="0"/>
        <v>61.97030189450719</v>
      </c>
      <c r="G14" s="102"/>
      <c r="H14" s="57"/>
      <c r="I14" s="166" t="s">
        <v>84</v>
      </c>
      <c r="J14" s="171"/>
      <c r="K14" s="52">
        <v>1986301241</v>
      </c>
      <c r="L14" s="145">
        <f t="shared" si="1"/>
        <v>7.822242542931433</v>
      </c>
    </row>
    <row r="15" spans="1:12" s="56" customFormat="1" ht="13.5" customHeight="1">
      <c r="A15" s="112"/>
      <c r="B15" s="85"/>
      <c r="C15" s="166" t="s">
        <v>45</v>
      </c>
      <c r="D15" s="167"/>
      <c r="E15" s="52">
        <v>37660854</v>
      </c>
      <c r="F15" s="143">
        <f t="shared" si="0"/>
        <v>0.14831201243856518</v>
      </c>
      <c r="G15" s="102"/>
      <c r="H15" s="57"/>
      <c r="I15" s="166" t="s">
        <v>85</v>
      </c>
      <c r="J15" s="171"/>
      <c r="K15" s="52"/>
      <c r="L15" s="145">
        <f t="shared" si="1"/>
        <v>0</v>
      </c>
    </row>
    <row r="16" spans="1:12" s="56" customFormat="1" ht="13.5" customHeight="1">
      <c r="A16" s="112"/>
      <c r="B16" s="85"/>
      <c r="C16" s="166" t="s">
        <v>46</v>
      </c>
      <c r="D16" s="167"/>
      <c r="E16" s="52">
        <v>540551133</v>
      </c>
      <c r="F16" s="143">
        <f t="shared" si="0"/>
        <v>2.128741593623355</v>
      </c>
      <c r="G16" s="102"/>
      <c r="H16" s="113"/>
      <c r="I16" s="166" t="s">
        <v>86</v>
      </c>
      <c r="J16" s="167"/>
      <c r="K16" s="52"/>
      <c r="L16" s="145">
        <f t="shared" si="1"/>
        <v>0</v>
      </c>
    </row>
    <row r="17" spans="1:12" s="56" customFormat="1" ht="13.5" customHeight="1">
      <c r="A17" s="112"/>
      <c r="B17" s="85"/>
      <c r="C17" s="166" t="s">
        <v>47</v>
      </c>
      <c r="D17" s="167"/>
      <c r="E17" s="52"/>
      <c r="F17" s="143">
        <f t="shared" si="0"/>
        <v>0</v>
      </c>
      <c r="G17" s="102"/>
      <c r="H17" s="168" t="s">
        <v>87</v>
      </c>
      <c r="I17" s="168"/>
      <c r="J17" s="169"/>
      <c r="K17" s="48">
        <f>SUM(K18:K23)</f>
        <v>0</v>
      </c>
      <c r="L17" s="144">
        <f t="shared" si="1"/>
        <v>0</v>
      </c>
    </row>
    <row r="18" spans="1:12" s="56" customFormat="1" ht="13.5" customHeight="1">
      <c r="A18" s="112"/>
      <c r="B18" s="168" t="s">
        <v>48</v>
      </c>
      <c r="C18" s="170"/>
      <c r="D18" s="171"/>
      <c r="E18" s="48">
        <f>SUM(E19:E26)</f>
        <v>0</v>
      </c>
      <c r="F18" s="142">
        <f t="shared" si="0"/>
        <v>0</v>
      </c>
      <c r="G18" s="95"/>
      <c r="H18" s="57"/>
      <c r="I18" s="181" t="s">
        <v>88</v>
      </c>
      <c r="J18" s="171"/>
      <c r="K18" s="52"/>
      <c r="L18" s="145">
        <f t="shared" si="1"/>
        <v>0</v>
      </c>
    </row>
    <row r="19" spans="1:12" s="56" customFormat="1" ht="13.5" customHeight="1">
      <c r="A19" s="112"/>
      <c r="B19" s="113"/>
      <c r="C19" s="166" t="s">
        <v>49</v>
      </c>
      <c r="D19" s="167"/>
      <c r="E19" s="52"/>
      <c r="F19" s="143">
        <f t="shared" si="0"/>
        <v>0</v>
      </c>
      <c r="G19" s="102"/>
      <c r="H19" s="85"/>
      <c r="I19" s="166" t="s">
        <v>89</v>
      </c>
      <c r="J19" s="171"/>
      <c r="K19" s="52"/>
      <c r="L19" s="145">
        <f t="shared" si="1"/>
        <v>0</v>
      </c>
    </row>
    <row r="20" spans="1:12" s="51" customFormat="1" ht="13.5" customHeight="1">
      <c r="A20" s="111"/>
      <c r="B20" s="57"/>
      <c r="C20" s="166" t="s">
        <v>50</v>
      </c>
      <c r="D20" s="167"/>
      <c r="E20" s="52"/>
      <c r="F20" s="143">
        <f t="shared" si="0"/>
        <v>0</v>
      </c>
      <c r="G20" s="102"/>
      <c r="H20" s="57"/>
      <c r="I20" s="166" t="s">
        <v>90</v>
      </c>
      <c r="J20" s="171"/>
      <c r="K20" s="52"/>
      <c r="L20" s="145">
        <f t="shared" si="1"/>
        <v>0</v>
      </c>
    </row>
    <row r="21" spans="1:12" s="51" customFormat="1" ht="13.5" customHeight="1">
      <c r="A21" s="111"/>
      <c r="B21" s="85"/>
      <c r="C21" s="166" t="s">
        <v>51</v>
      </c>
      <c r="D21" s="167"/>
      <c r="E21" s="52"/>
      <c r="F21" s="143">
        <f t="shared" si="0"/>
        <v>0</v>
      </c>
      <c r="G21" s="102"/>
      <c r="H21" s="85"/>
      <c r="I21" s="166" t="s">
        <v>91</v>
      </c>
      <c r="J21" s="171"/>
      <c r="K21" s="52"/>
      <c r="L21" s="145">
        <f t="shared" si="1"/>
        <v>0</v>
      </c>
    </row>
    <row r="22" spans="1:12" s="56" customFormat="1" ht="13.5" customHeight="1">
      <c r="A22" s="112"/>
      <c r="B22" s="85"/>
      <c r="C22" s="166" t="s">
        <v>52</v>
      </c>
      <c r="D22" s="167"/>
      <c r="E22" s="52"/>
      <c r="F22" s="143">
        <f t="shared" si="0"/>
        <v>0</v>
      </c>
      <c r="G22" s="102"/>
      <c r="H22" s="85"/>
      <c r="I22" s="166" t="s">
        <v>92</v>
      </c>
      <c r="J22" s="171"/>
      <c r="K22" s="52"/>
      <c r="L22" s="145">
        <f t="shared" si="1"/>
        <v>0</v>
      </c>
    </row>
    <row r="23" spans="1:12" s="56" customFormat="1" ht="13.5" customHeight="1">
      <c r="A23" s="112"/>
      <c r="B23" s="85"/>
      <c r="C23" s="166" t="s">
        <v>53</v>
      </c>
      <c r="D23" s="167"/>
      <c r="E23" s="52"/>
      <c r="F23" s="143">
        <f t="shared" si="0"/>
        <v>0</v>
      </c>
      <c r="G23" s="102"/>
      <c r="H23" s="85"/>
      <c r="I23" s="166" t="s">
        <v>93</v>
      </c>
      <c r="J23" s="171"/>
      <c r="K23" s="52"/>
      <c r="L23" s="145">
        <f t="shared" si="1"/>
        <v>0</v>
      </c>
    </row>
    <row r="24" spans="1:12" s="56" customFormat="1" ht="13.5" customHeight="1">
      <c r="A24" s="112"/>
      <c r="B24" s="85"/>
      <c r="C24" s="166" t="s">
        <v>54</v>
      </c>
      <c r="D24" s="167"/>
      <c r="E24" s="52"/>
      <c r="F24" s="143">
        <f t="shared" si="0"/>
        <v>0</v>
      </c>
      <c r="G24" s="102"/>
      <c r="H24" s="168" t="s">
        <v>94</v>
      </c>
      <c r="I24" s="168"/>
      <c r="J24" s="169"/>
      <c r="K24" s="48">
        <f>SUM(K25:K26)</f>
        <v>0</v>
      </c>
      <c r="L24" s="144">
        <f t="shared" si="1"/>
        <v>0</v>
      </c>
    </row>
    <row r="25" spans="1:12" s="56" customFormat="1" ht="13.5" customHeight="1">
      <c r="A25" s="112"/>
      <c r="B25" s="85"/>
      <c r="C25" s="166" t="s">
        <v>55</v>
      </c>
      <c r="D25" s="167"/>
      <c r="E25" s="52"/>
      <c r="F25" s="143">
        <f t="shared" si="0"/>
        <v>0</v>
      </c>
      <c r="G25" s="102"/>
      <c r="H25" s="85"/>
      <c r="I25" s="166" t="s">
        <v>95</v>
      </c>
      <c r="J25" s="171"/>
      <c r="K25" s="52"/>
      <c r="L25" s="145">
        <f t="shared" si="1"/>
        <v>0</v>
      </c>
    </row>
    <row r="26" spans="1:12" s="56" customFormat="1" ht="13.5" customHeight="1">
      <c r="A26" s="112"/>
      <c r="B26" s="85"/>
      <c r="C26" s="166" t="s">
        <v>56</v>
      </c>
      <c r="D26" s="167"/>
      <c r="E26" s="52"/>
      <c r="F26" s="143">
        <f t="shared" si="0"/>
        <v>0</v>
      </c>
      <c r="G26" s="102"/>
      <c r="H26" s="85"/>
      <c r="I26" s="166" t="s">
        <v>96</v>
      </c>
      <c r="J26" s="171"/>
      <c r="K26" s="52"/>
      <c r="L26" s="145">
        <f t="shared" si="1"/>
        <v>0</v>
      </c>
    </row>
    <row r="27" spans="1:12" s="56" customFormat="1" ht="13.5" customHeight="1">
      <c r="A27" s="112"/>
      <c r="B27" s="168" t="s">
        <v>57</v>
      </c>
      <c r="C27" s="170"/>
      <c r="D27" s="171"/>
      <c r="E27" s="48">
        <f>SUM(E28:E31)</f>
        <v>374111022</v>
      </c>
      <c r="F27" s="142">
        <f t="shared" si="0"/>
        <v>1.473284661794136</v>
      </c>
      <c r="G27" s="95"/>
      <c r="H27" s="168" t="s">
        <v>97</v>
      </c>
      <c r="I27" s="168"/>
      <c r="J27" s="169"/>
      <c r="K27" s="48">
        <f>K28+K29</f>
        <v>19220550118</v>
      </c>
      <c r="L27" s="144">
        <f t="shared" si="1"/>
        <v>75.69234803270477</v>
      </c>
    </row>
    <row r="28" spans="1:12" s="56" customFormat="1" ht="13.5" customHeight="1">
      <c r="A28" s="112"/>
      <c r="B28" s="85"/>
      <c r="C28" s="166" t="s">
        <v>7</v>
      </c>
      <c r="D28" s="167"/>
      <c r="E28" s="52"/>
      <c r="F28" s="143">
        <f t="shared" si="0"/>
        <v>0</v>
      </c>
      <c r="G28" s="102"/>
      <c r="H28" s="85"/>
      <c r="I28" s="166" t="s">
        <v>98</v>
      </c>
      <c r="J28" s="171"/>
      <c r="K28" s="52">
        <v>19220550118</v>
      </c>
      <c r="L28" s="145">
        <f t="shared" si="1"/>
        <v>75.69234803270477</v>
      </c>
    </row>
    <row r="29" spans="1:12" s="51" customFormat="1" ht="13.5" customHeight="1">
      <c r="A29" s="111"/>
      <c r="B29" s="114"/>
      <c r="C29" s="166" t="s">
        <v>58</v>
      </c>
      <c r="D29" s="167"/>
      <c r="E29" s="52">
        <v>374111022</v>
      </c>
      <c r="F29" s="143">
        <f t="shared" si="0"/>
        <v>1.473284661794136</v>
      </c>
      <c r="G29" s="102"/>
      <c r="H29" s="57"/>
      <c r="I29" s="166" t="s">
        <v>99</v>
      </c>
      <c r="J29" s="171"/>
      <c r="K29" s="52"/>
      <c r="L29" s="145">
        <f t="shared" si="1"/>
        <v>0</v>
      </c>
    </row>
    <row r="30" spans="1:12" s="51" customFormat="1" ht="13.5" customHeight="1">
      <c r="A30" s="111"/>
      <c r="B30" s="85"/>
      <c r="C30" s="166" t="s">
        <v>59</v>
      </c>
      <c r="D30" s="167"/>
      <c r="E30" s="52"/>
      <c r="F30" s="143">
        <f t="shared" si="0"/>
        <v>0</v>
      </c>
      <c r="G30" s="102"/>
      <c r="H30" s="168" t="s">
        <v>100</v>
      </c>
      <c r="I30" s="168"/>
      <c r="J30" s="169"/>
      <c r="K30" s="48">
        <f>SUM(K31:K35)</f>
        <v>361816138</v>
      </c>
      <c r="L30" s="144">
        <f t="shared" si="1"/>
        <v>1.4248662433286727</v>
      </c>
    </row>
    <row r="31" spans="1:12" s="51" customFormat="1" ht="13.5" customHeight="1">
      <c r="A31" s="111"/>
      <c r="B31" s="85"/>
      <c r="C31" s="103" t="s">
        <v>131</v>
      </c>
      <c r="D31" s="137"/>
      <c r="E31" s="52"/>
      <c r="F31" s="143">
        <f t="shared" si="0"/>
        <v>0</v>
      </c>
      <c r="G31" s="95"/>
      <c r="H31" s="57"/>
      <c r="I31" s="166" t="s">
        <v>101</v>
      </c>
      <c r="J31" s="171"/>
      <c r="K31" s="52">
        <v>52162238</v>
      </c>
      <c r="L31" s="145">
        <f t="shared" si="1"/>
        <v>0.20541983702970193</v>
      </c>
    </row>
    <row r="32" spans="1:12" s="51" customFormat="1" ht="13.5" customHeight="1">
      <c r="A32" s="111"/>
      <c r="B32" s="168" t="s">
        <v>60</v>
      </c>
      <c r="C32" s="170"/>
      <c r="D32" s="171"/>
      <c r="E32" s="48">
        <f>SUM(E33:E43)</f>
        <v>5973078403</v>
      </c>
      <c r="F32" s="142">
        <f t="shared" si="0"/>
        <v>23.52254886206938</v>
      </c>
      <c r="G32" s="102"/>
      <c r="H32" s="57"/>
      <c r="I32" s="166" t="s">
        <v>102</v>
      </c>
      <c r="J32" s="171"/>
      <c r="K32" s="52">
        <v>309653900</v>
      </c>
      <c r="L32" s="145">
        <f t="shared" si="1"/>
        <v>1.2194464062989707</v>
      </c>
    </row>
    <row r="33" spans="1:12" s="51" customFormat="1" ht="13.5" customHeight="1">
      <c r="A33" s="111"/>
      <c r="B33" s="85"/>
      <c r="C33" s="166" t="s">
        <v>8</v>
      </c>
      <c r="D33" s="167"/>
      <c r="E33" s="52">
        <v>5494446183</v>
      </c>
      <c r="F33" s="143">
        <f t="shared" si="0"/>
        <v>21.6376498163351</v>
      </c>
      <c r="G33" s="102"/>
      <c r="H33" s="57"/>
      <c r="I33" s="166" t="s">
        <v>103</v>
      </c>
      <c r="J33" s="171"/>
      <c r="K33" s="52"/>
      <c r="L33" s="145">
        <f t="shared" si="1"/>
        <v>0</v>
      </c>
    </row>
    <row r="34" spans="1:12" s="56" customFormat="1" ht="13.5" customHeight="1">
      <c r="A34" s="111"/>
      <c r="B34" s="114"/>
      <c r="C34" s="166" t="s">
        <v>9</v>
      </c>
      <c r="D34" s="167"/>
      <c r="E34" s="52">
        <v>14458994</v>
      </c>
      <c r="F34" s="143">
        <f t="shared" si="0"/>
        <v>0.056940888753535424</v>
      </c>
      <c r="G34" s="102"/>
      <c r="H34" s="85"/>
      <c r="I34" s="166" t="s">
        <v>104</v>
      </c>
      <c r="J34" s="171"/>
      <c r="K34" s="52"/>
      <c r="L34" s="145">
        <f t="shared" si="1"/>
        <v>0</v>
      </c>
    </row>
    <row r="35" spans="1:12" s="56" customFormat="1" ht="13.5" customHeight="1">
      <c r="A35" s="112"/>
      <c r="B35" s="85"/>
      <c r="C35" s="166" t="s">
        <v>61</v>
      </c>
      <c r="D35" s="167"/>
      <c r="E35" s="52">
        <v>392862493</v>
      </c>
      <c r="F35" s="143">
        <f t="shared" si="0"/>
        <v>1.5471297318021977</v>
      </c>
      <c r="G35" s="102"/>
      <c r="H35" s="85"/>
      <c r="I35" s="166" t="s">
        <v>105</v>
      </c>
      <c r="J35" s="171"/>
      <c r="K35" s="52"/>
      <c r="L35" s="145">
        <f t="shared" si="1"/>
        <v>0</v>
      </c>
    </row>
    <row r="36" spans="1:12" s="56" customFormat="1" ht="13.5" customHeight="1">
      <c r="A36" s="112"/>
      <c r="B36" s="85"/>
      <c r="C36" s="166" t="s">
        <v>10</v>
      </c>
      <c r="D36" s="167"/>
      <c r="E36" s="52">
        <v>69283638</v>
      </c>
      <c r="F36" s="143">
        <f t="shared" si="0"/>
        <v>0.2728455329463598</v>
      </c>
      <c r="G36" s="102"/>
      <c r="H36" s="57"/>
      <c r="I36" s="166"/>
      <c r="J36" s="171"/>
      <c r="K36" s="53"/>
      <c r="L36" s="145"/>
    </row>
    <row r="37" spans="1:12" s="56" customFormat="1" ht="13.5" customHeight="1">
      <c r="A37" s="112"/>
      <c r="B37" s="85"/>
      <c r="C37" s="166" t="s">
        <v>11</v>
      </c>
      <c r="D37" s="167"/>
      <c r="E37" s="52">
        <v>1389866</v>
      </c>
      <c r="F37" s="149" t="s">
        <v>135</v>
      </c>
      <c r="G37" s="122" t="s">
        <v>106</v>
      </c>
      <c r="H37" s="123"/>
      <c r="I37" s="112"/>
      <c r="J37" s="124"/>
      <c r="K37" s="88">
        <f>K38+K41+K43+K47+K54+K56</f>
        <v>-13004981828.580002</v>
      </c>
      <c r="L37" s="147">
        <f aca="true" t="shared" si="2" ref="L37:L57">IF(K$59&gt;0,(K37/K$59)*100,0)</f>
        <v>-51.21485101542497</v>
      </c>
    </row>
    <row r="38" spans="1:12" s="56" customFormat="1" ht="13.5" customHeight="1">
      <c r="A38" s="112"/>
      <c r="B38" s="85"/>
      <c r="C38" s="166" t="s">
        <v>12</v>
      </c>
      <c r="D38" s="167"/>
      <c r="E38" s="52">
        <v>637229</v>
      </c>
      <c r="F38" s="149" t="s">
        <v>135</v>
      </c>
      <c r="G38" s="102"/>
      <c r="H38" s="168" t="s">
        <v>107</v>
      </c>
      <c r="I38" s="168"/>
      <c r="J38" s="169"/>
      <c r="K38" s="88">
        <f>SUM(K39:K40)</f>
        <v>8610601270</v>
      </c>
      <c r="L38" s="144">
        <f t="shared" si="2"/>
        <v>33.90936388908667</v>
      </c>
    </row>
    <row r="39" spans="1:12" s="56" customFormat="1" ht="13.5" customHeight="1">
      <c r="A39" s="112"/>
      <c r="B39" s="85"/>
      <c r="C39" s="166" t="s">
        <v>62</v>
      </c>
      <c r="D39" s="167"/>
      <c r="E39" s="52"/>
      <c r="F39" s="143">
        <f aca="true" t="shared" si="3" ref="F39:F55">IF(E$6&gt;0,(E39/E$6)*100,0)</f>
        <v>0</v>
      </c>
      <c r="G39" s="102"/>
      <c r="H39" s="113"/>
      <c r="I39" s="166" t="s">
        <v>107</v>
      </c>
      <c r="J39" s="171"/>
      <c r="K39" s="89">
        <v>8610601270</v>
      </c>
      <c r="L39" s="145">
        <f t="shared" si="2"/>
        <v>33.90936388908667</v>
      </c>
    </row>
    <row r="40" spans="1:12" s="56" customFormat="1" ht="13.5" customHeight="1">
      <c r="A40" s="112"/>
      <c r="B40" s="85"/>
      <c r="C40" s="166" t="s">
        <v>63</v>
      </c>
      <c r="D40" s="167"/>
      <c r="E40" s="52"/>
      <c r="F40" s="143"/>
      <c r="G40" s="102"/>
      <c r="H40" s="57"/>
      <c r="I40" s="166" t="s">
        <v>108</v>
      </c>
      <c r="J40" s="171"/>
      <c r="K40" s="89"/>
      <c r="L40" s="145"/>
    </row>
    <row r="41" spans="1:12" s="56" customFormat="1" ht="13.5" customHeight="1">
      <c r="A41" s="112"/>
      <c r="B41" s="85"/>
      <c r="C41" s="166" t="s">
        <v>64</v>
      </c>
      <c r="D41" s="167"/>
      <c r="E41" s="52"/>
      <c r="F41" s="143">
        <f t="shared" si="3"/>
        <v>0</v>
      </c>
      <c r="G41" s="102"/>
      <c r="H41" s="168" t="s">
        <v>109</v>
      </c>
      <c r="I41" s="168"/>
      <c r="J41" s="169"/>
      <c r="K41" s="88">
        <f>K42</f>
        <v>19366031</v>
      </c>
      <c r="L41" s="150">
        <f t="shared" si="2"/>
        <v>0.07626526553427702</v>
      </c>
    </row>
    <row r="42" spans="1:12" s="56" customFormat="1" ht="13.5" customHeight="1">
      <c r="A42" s="112"/>
      <c r="B42" s="85"/>
      <c r="C42" s="166" t="s">
        <v>65</v>
      </c>
      <c r="D42" s="167"/>
      <c r="E42" s="52"/>
      <c r="F42" s="143">
        <f t="shared" si="3"/>
        <v>0</v>
      </c>
      <c r="G42" s="102"/>
      <c r="H42" s="113"/>
      <c r="I42" s="166" t="s">
        <v>109</v>
      </c>
      <c r="J42" s="167"/>
      <c r="K42" s="89">
        <v>19366031</v>
      </c>
      <c r="L42" s="151">
        <f t="shared" si="2"/>
        <v>0.07626526553427702</v>
      </c>
    </row>
    <row r="43" spans="1:16" s="56" customFormat="1" ht="13.5" customHeight="1">
      <c r="A43" s="112"/>
      <c r="B43" s="85"/>
      <c r="C43" s="166" t="s">
        <v>66</v>
      </c>
      <c r="D43" s="167"/>
      <c r="E43" s="52"/>
      <c r="F43" s="143">
        <f t="shared" si="3"/>
        <v>0</v>
      </c>
      <c r="G43" s="95"/>
      <c r="H43" s="168" t="s">
        <v>110</v>
      </c>
      <c r="I43" s="168"/>
      <c r="J43" s="169"/>
      <c r="K43" s="88">
        <f>SUM(K44:K46)</f>
        <v>-21886929630.58</v>
      </c>
      <c r="L43" s="147">
        <f t="shared" si="2"/>
        <v>-86.1928032649653</v>
      </c>
      <c r="M43" s="57"/>
      <c r="N43" s="54"/>
      <c r="O43" s="58"/>
      <c r="P43" s="59"/>
    </row>
    <row r="44" spans="1:16" s="56" customFormat="1" ht="13.5" customHeight="1">
      <c r="A44" s="112"/>
      <c r="B44" s="168" t="s">
        <v>67</v>
      </c>
      <c r="C44" s="170"/>
      <c r="D44" s="171"/>
      <c r="E44" s="48">
        <f>SUM(E45:E46)</f>
        <v>0</v>
      </c>
      <c r="F44" s="142">
        <f t="shared" si="3"/>
        <v>0</v>
      </c>
      <c r="G44" s="102"/>
      <c r="H44" s="104"/>
      <c r="I44" s="166" t="s">
        <v>111</v>
      </c>
      <c r="J44" s="167"/>
      <c r="K44" s="89"/>
      <c r="L44" s="90"/>
      <c r="M44" s="57"/>
      <c r="N44" s="54"/>
      <c r="O44" s="58"/>
      <c r="P44" s="59"/>
    </row>
    <row r="45" spans="1:16" s="56" customFormat="1" ht="13.5" customHeight="1">
      <c r="A45" s="112"/>
      <c r="B45" s="85"/>
      <c r="C45" s="166" t="s">
        <v>68</v>
      </c>
      <c r="D45" s="167"/>
      <c r="E45" s="52"/>
      <c r="F45" s="143">
        <f t="shared" si="3"/>
        <v>0</v>
      </c>
      <c r="G45" s="102"/>
      <c r="H45" s="113"/>
      <c r="I45" s="166" t="s">
        <v>112</v>
      </c>
      <c r="J45" s="167"/>
      <c r="K45" s="89">
        <v>296542000.85</v>
      </c>
      <c r="L45" s="148">
        <f t="shared" si="2"/>
        <v>1.1678105047384801</v>
      </c>
      <c r="M45" s="57"/>
      <c r="N45" s="54"/>
      <c r="O45" s="58"/>
      <c r="P45" s="59"/>
    </row>
    <row r="46" spans="1:16" s="51" customFormat="1" ht="13.5" customHeight="1">
      <c r="A46" s="112"/>
      <c r="B46" s="113"/>
      <c r="C46" s="166" t="s">
        <v>69</v>
      </c>
      <c r="D46" s="167"/>
      <c r="E46" s="52"/>
      <c r="F46" s="143">
        <f t="shared" si="3"/>
        <v>0</v>
      </c>
      <c r="G46" s="95"/>
      <c r="H46" s="85"/>
      <c r="I46" s="166" t="s">
        <v>113</v>
      </c>
      <c r="J46" s="171"/>
      <c r="K46" s="138">
        <v>-22183471631.43</v>
      </c>
      <c r="L46" s="148">
        <f t="shared" si="2"/>
        <v>-87.36061376970379</v>
      </c>
      <c r="M46" s="57"/>
      <c r="N46" s="54"/>
      <c r="O46" s="58"/>
      <c r="P46" s="59"/>
    </row>
    <row r="47" spans="1:16" s="51" customFormat="1" ht="13.5" customHeight="1">
      <c r="A47" s="111"/>
      <c r="B47" s="168" t="s">
        <v>70</v>
      </c>
      <c r="C47" s="170"/>
      <c r="D47" s="171"/>
      <c r="E47" s="48">
        <f>E48+E49</f>
        <v>49979836</v>
      </c>
      <c r="F47" s="142">
        <f t="shared" si="3"/>
        <v>0.19682533111196704</v>
      </c>
      <c r="G47" s="102"/>
      <c r="H47" s="168" t="s">
        <v>114</v>
      </c>
      <c r="I47" s="168"/>
      <c r="J47" s="169"/>
      <c r="K47" s="88">
        <f>SUM(K48:K53)</f>
        <v>251980501</v>
      </c>
      <c r="L47" s="144">
        <f t="shared" si="2"/>
        <v>0.9923230949194058</v>
      </c>
      <c r="M47" s="57"/>
      <c r="N47" s="54"/>
      <c r="O47" s="58"/>
      <c r="P47" s="59"/>
    </row>
    <row r="48" spans="1:16" s="56" customFormat="1" ht="13.5" customHeight="1">
      <c r="A48" s="111"/>
      <c r="B48" s="85"/>
      <c r="C48" s="166" t="s">
        <v>13</v>
      </c>
      <c r="D48" s="167"/>
      <c r="E48" s="52">
        <v>49979836</v>
      </c>
      <c r="F48" s="143">
        <f t="shared" si="3"/>
        <v>0.19682533111196704</v>
      </c>
      <c r="G48" s="102"/>
      <c r="H48" s="104"/>
      <c r="I48" s="166" t="s">
        <v>115</v>
      </c>
      <c r="J48" s="167"/>
      <c r="K48" s="89"/>
      <c r="L48" s="90"/>
      <c r="M48" s="57"/>
      <c r="N48" s="54"/>
      <c r="O48" s="58"/>
      <c r="P48" s="59"/>
    </row>
    <row r="49" spans="1:16" s="56" customFormat="1" ht="14.25" customHeight="1">
      <c r="A49" s="112"/>
      <c r="B49" s="113"/>
      <c r="C49" s="166" t="s">
        <v>71</v>
      </c>
      <c r="D49" s="167"/>
      <c r="E49" s="52"/>
      <c r="F49" s="143">
        <f t="shared" si="3"/>
        <v>0</v>
      </c>
      <c r="G49" s="95"/>
      <c r="H49" s="104"/>
      <c r="I49" s="166" t="s">
        <v>14</v>
      </c>
      <c r="J49" s="167"/>
      <c r="K49" s="89">
        <v>188928249</v>
      </c>
      <c r="L49" s="145">
        <f t="shared" si="2"/>
        <v>0.7440173506337466</v>
      </c>
      <c r="M49" s="57"/>
      <c r="N49" s="54"/>
      <c r="O49" s="58"/>
      <c r="P49" s="59"/>
    </row>
    <row r="50" spans="1:16" s="60" customFormat="1" ht="12.75" customHeight="1">
      <c r="A50" s="112"/>
      <c r="B50" s="168" t="s">
        <v>72</v>
      </c>
      <c r="C50" s="170"/>
      <c r="D50" s="171"/>
      <c r="E50" s="48">
        <f>SUM(E51:E55)</f>
        <v>919828558</v>
      </c>
      <c r="F50" s="142">
        <f t="shared" si="3"/>
        <v>3.62237204008819</v>
      </c>
      <c r="G50" s="102"/>
      <c r="I50" s="140" t="s">
        <v>27</v>
      </c>
      <c r="J50" s="139"/>
      <c r="K50" s="89"/>
      <c r="L50" s="151"/>
      <c r="M50" s="57"/>
      <c r="N50" s="54"/>
      <c r="O50" s="58"/>
      <c r="P50" s="59"/>
    </row>
    <row r="51" spans="1:12" s="61" customFormat="1" ht="13.5" customHeight="1">
      <c r="A51" s="60"/>
      <c r="B51" s="60"/>
      <c r="C51" s="166" t="s">
        <v>73</v>
      </c>
      <c r="D51" s="167"/>
      <c r="E51" s="52"/>
      <c r="F51" s="149"/>
      <c r="G51" s="102"/>
      <c r="H51" s="104"/>
      <c r="I51" s="103" t="s">
        <v>116</v>
      </c>
      <c r="J51" s="137"/>
      <c r="K51" s="89">
        <v>63052252</v>
      </c>
      <c r="L51" s="145">
        <f t="shared" si="2"/>
        <v>0.24830574428565924</v>
      </c>
    </row>
    <row r="52" spans="1:12" s="62" customFormat="1" ht="13.5" customHeight="1">
      <c r="A52" s="115"/>
      <c r="B52" s="85"/>
      <c r="C52" s="166" t="s">
        <v>15</v>
      </c>
      <c r="D52" s="167"/>
      <c r="E52" s="52">
        <v>919828558</v>
      </c>
      <c r="F52" s="143">
        <f t="shared" si="3"/>
        <v>3.62237204008819</v>
      </c>
      <c r="G52" s="102"/>
      <c r="H52" s="117"/>
      <c r="I52" s="166" t="s">
        <v>117</v>
      </c>
      <c r="J52" s="167"/>
      <c r="K52" s="89"/>
      <c r="L52" s="90"/>
    </row>
    <row r="53" spans="1:12" s="62" customFormat="1" ht="13.5" customHeight="1">
      <c r="A53" s="116"/>
      <c r="B53" s="85"/>
      <c r="C53" s="166" t="s">
        <v>74</v>
      </c>
      <c r="D53" s="167"/>
      <c r="E53" s="52"/>
      <c r="F53" s="143">
        <f t="shared" si="3"/>
        <v>0</v>
      </c>
      <c r="G53" s="102"/>
      <c r="H53" s="168" t="s">
        <v>118</v>
      </c>
      <c r="I53" s="168"/>
      <c r="J53" s="169"/>
      <c r="K53" s="52"/>
      <c r="L53" s="55">
        <f t="shared" si="2"/>
        <v>0</v>
      </c>
    </row>
    <row r="54" spans="1:12" s="62" customFormat="1" ht="15" customHeight="1">
      <c r="A54" s="116"/>
      <c r="B54" s="85"/>
      <c r="C54" s="166" t="s">
        <v>75</v>
      </c>
      <c r="D54" s="167"/>
      <c r="E54" s="52"/>
      <c r="F54" s="143">
        <f t="shared" si="3"/>
        <v>0</v>
      </c>
      <c r="G54" s="102"/>
      <c r="H54" s="117"/>
      <c r="I54" s="166" t="s">
        <v>132</v>
      </c>
      <c r="J54" s="167"/>
      <c r="K54" s="48">
        <f>K55</f>
        <v>0</v>
      </c>
      <c r="L54" s="49">
        <f t="shared" si="2"/>
        <v>0</v>
      </c>
    </row>
    <row r="55" spans="1:12" s="62" customFormat="1" ht="13.5" customHeight="1">
      <c r="A55" s="116"/>
      <c r="B55" s="85"/>
      <c r="C55" s="166" t="s">
        <v>76</v>
      </c>
      <c r="D55" s="171"/>
      <c r="E55" s="52"/>
      <c r="F55" s="143">
        <f t="shared" si="3"/>
        <v>0</v>
      </c>
      <c r="G55" s="102"/>
      <c r="H55" s="168" t="s">
        <v>119</v>
      </c>
      <c r="I55" s="168"/>
      <c r="J55" s="169"/>
      <c r="K55" s="52"/>
      <c r="L55" s="55">
        <f t="shared" si="2"/>
        <v>0</v>
      </c>
    </row>
    <row r="56" spans="1:12" s="62" customFormat="1" ht="13.5" customHeight="1">
      <c r="A56" s="116"/>
      <c r="B56" s="85"/>
      <c r="C56" s="117"/>
      <c r="D56" s="118"/>
      <c r="E56" s="53"/>
      <c r="F56" s="143"/>
      <c r="G56" s="102"/>
      <c r="H56" s="117"/>
      <c r="I56" s="166" t="s">
        <v>119</v>
      </c>
      <c r="J56" s="167"/>
      <c r="K56" s="48">
        <f>K57</f>
        <v>0</v>
      </c>
      <c r="L56" s="49">
        <f t="shared" si="2"/>
        <v>0</v>
      </c>
    </row>
    <row r="57" spans="1:12" s="62" customFormat="1" ht="13.5" customHeight="1">
      <c r="A57" s="116"/>
      <c r="B57" s="85"/>
      <c r="C57" s="117"/>
      <c r="D57" s="118"/>
      <c r="E57" s="53"/>
      <c r="F57" s="143"/>
      <c r="G57" s="102"/>
      <c r="H57" s="117"/>
      <c r="I57" s="103"/>
      <c r="J57" s="137"/>
      <c r="K57" s="52"/>
      <c r="L57" s="55">
        <f t="shared" si="2"/>
        <v>0</v>
      </c>
    </row>
    <row r="58" spans="1:12" s="62" customFormat="1" ht="15.75">
      <c r="A58" s="116"/>
      <c r="B58" s="85"/>
      <c r="C58" s="117"/>
      <c r="D58" s="118"/>
      <c r="E58" s="53"/>
      <c r="F58" s="143"/>
      <c r="G58" s="102"/>
      <c r="H58" s="105"/>
      <c r="I58" s="125"/>
      <c r="J58" s="126"/>
      <c r="K58" s="53"/>
      <c r="L58" s="55"/>
    </row>
    <row r="59" spans="1:12" s="65" customFormat="1" ht="15" customHeight="1">
      <c r="A59" s="120"/>
      <c r="B59" s="86"/>
      <c r="C59" s="86" t="s">
        <v>16</v>
      </c>
      <c r="D59" s="119"/>
      <c r="E59" s="107">
        <f>E6</f>
        <v>25392989671.42</v>
      </c>
      <c r="F59" s="141">
        <f>F6</f>
        <v>100</v>
      </c>
      <c r="G59" s="64"/>
      <c r="H59" s="106"/>
      <c r="I59" s="86" t="s">
        <v>16</v>
      </c>
      <c r="J59" s="45"/>
      <c r="K59" s="63">
        <f>K6+K37</f>
        <v>25392989671.42</v>
      </c>
      <c r="L59" s="146">
        <f>IF(K$59&gt;0,(K59/K$59)*100,0)</f>
        <v>100</v>
      </c>
    </row>
    <row r="60" spans="1:12" s="66" customFormat="1" ht="15" customHeight="1">
      <c r="A60" s="164" t="s">
        <v>138</v>
      </c>
      <c r="B60" s="165"/>
      <c r="C60" s="165"/>
      <c r="D60" s="165"/>
      <c r="E60" s="165"/>
      <c r="F60" s="165"/>
      <c r="G60" s="103"/>
      <c r="H60" s="60"/>
      <c r="I60" s="60"/>
      <c r="J60" s="56"/>
      <c r="K60" s="56"/>
      <c r="L60" s="56"/>
    </row>
    <row r="61" spans="2:12" s="66" customFormat="1" ht="12.75" customHeight="1">
      <c r="B61" s="67"/>
      <c r="E61" s="68"/>
      <c r="F61" s="68"/>
      <c r="G61" s="68"/>
      <c r="H61" s="51"/>
      <c r="I61" s="51"/>
      <c r="J61" s="51"/>
      <c r="K61" s="51"/>
      <c r="L61" s="51"/>
    </row>
    <row r="62" spans="2:12" s="66" customFormat="1" ht="12.75" customHeight="1">
      <c r="B62" s="69"/>
      <c r="C62" s="70"/>
      <c r="E62" s="71"/>
      <c r="F62" s="71"/>
      <c r="G62" s="71"/>
      <c r="H62" s="56"/>
      <c r="I62" s="56"/>
      <c r="J62" s="56"/>
      <c r="K62" s="56"/>
      <c r="L62" s="56"/>
    </row>
    <row r="63" spans="2:12" s="34" customFormat="1" ht="16.5" customHeight="1">
      <c r="B63" s="69"/>
      <c r="C63" s="70"/>
      <c r="D63" s="66"/>
      <c r="E63" s="71"/>
      <c r="F63" s="71"/>
      <c r="G63" s="71"/>
      <c r="H63" s="60"/>
      <c r="I63" s="60"/>
      <c r="J63" s="60"/>
      <c r="K63" s="60"/>
      <c r="L63" s="60"/>
    </row>
    <row r="64" spans="2:12" s="73" customFormat="1" ht="26.25" customHeight="1">
      <c r="B64" s="69"/>
      <c r="C64" s="70"/>
      <c r="D64" s="66"/>
      <c r="E64" s="71"/>
      <c r="F64" s="71"/>
      <c r="G64" s="71"/>
      <c r="H64" s="72"/>
      <c r="I64" s="72"/>
      <c r="J64" s="72"/>
      <c r="K64" s="72"/>
      <c r="L64" s="72"/>
    </row>
    <row r="65" spans="2:12" s="75" customFormat="1" ht="18" customHeight="1">
      <c r="B65" s="69"/>
      <c r="C65" s="70"/>
      <c r="D65" s="66"/>
      <c r="E65" s="71"/>
      <c r="F65" s="71"/>
      <c r="G65" s="71"/>
      <c r="H65" s="74"/>
      <c r="I65" s="74"/>
      <c r="J65" s="74"/>
      <c r="K65" s="74"/>
      <c r="L65" s="74"/>
    </row>
    <row r="66" spans="2:12" s="41" customFormat="1" ht="27" customHeight="1">
      <c r="B66" s="69"/>
      <c r="C66" s="70"/>
      <c r="D66" s="66"/>
      <c r="E66" s="71"/>
      <c r="F66" s="71"/>
      <c r="G66" s="71"/>
      <c r="H66" s="76"/>
      <c r="I66" s="76"/>
      <c r="J66" s="76"/>
      <c r="K66" s="76"/>
      <c r="L66" s="76"/>
    </row>
    <row r="67" spans="2:12" s="44" customFormat="1" ht="21.75" customHeight="1">
      <c r="B67" s="69"/>
      <c r="C67" s="70"/>
      <c r="D67" s="66"/>
      <c r="E67" s="71"/>
      <c r="F67" s="71"/>
      <c r="G67" s="71"/>
      <c r="H67" s="70"/>
      <c r="I67" s="70"/>
      <c r="J67" s="70"/>
      <c r="K67" s="70"/>
      <c r="L67" s="70"/>
    </row>
    <row r="68" spans="2:12" s="47" customFormat="1" ht="33" customHeight="1">
      <c r="B68" s="69"/>
      <c r="C68" s="70"/>
      <c r="D68" s="66"/>
      <c r="E68" s="71"/>
      <c r="F68" s="71"/>
      <c r="G68" s="71"/>
      <c r="H68" s="61"/>
      <c r="I68" s="61"/>
      <c r="J68" s="61"/>
      <c r="K68" s="61"/>
      <c r="L68" s="61"/>
    </row>
    <row r="69" spans="2:12" s="47" customFormat="1" ht="6.75" customHeight="1">
      <c r="B69" s="69"/>
      <c r="C69" s="70"/>
      <c r="D69" s="66"/>
      <c r="E69" s="71"/>
      <c r="F69" s="71"/>
      <c r="G69" s="71"/>
      <c r="H69" s="62"/>
      <c r="I69" s="62"/>
      <c r="J69" s="62"/>
      <c r="K69" s="62"/>
      <c r="L69" s="62"/>
    </row>
    <row r="70" spans="2:12" s="50" customFormat="1" ht="15" customHeight="1">
      <c r="B70" s="69"/>
      <c r="C70" s="70"/>
      <c r="D70" s="66"/>
      <c r="E70" s="71"/>
      <c r="F70" s="71"/>
      <c r="G70" s="71"/>
      <c r="H70" s="62"/>
      <c r="I70" s="62"/>
      <c r="J70" s="62"/>
      <c r="K70" s="62"/>
      <c r="L70" s="62"/>
    </row>
    <row r="71" spans="8:12" ht="7.5" customHeight="1">
      <c r="H71" s="62"/>
      <c r="I71" s="62"/>
      <c r="J71" s="62"/>
      <c r="K71" s="62"/>
      <c r="L71" s="62"/>
    </row>
    <row r="72" spans="8:12" ht="19.5" customHeight="1">
      <c r="H72" s="62"/>
      <c r="I72" s="62"/>
      <c r="J72" s="62"/>
      <c r="K72" s="62"/>
      <c r="L72" s="62"/>
    </row>
    <row r="73" spans="8:12" ht="19.5" customHeight="1">
      <c r="H73" s="50"/>
      <c r="I73" s="50"/>
      <c r="J73" s="50"/>
      <c r="K73" s="50"/>
      <c r="L73" s="50"/>
    </row>
    <row r="74" spans="8:12" ht="19.5" customHeight="1">
      <c r="H74" s="65"/>
      <c r="I74" s="65"/>
      <c r="J74" s="65"/>
      <c r="K74" s="65"/>
      <c r="L74" s="65"/>
    </row>
    <row r="75" spans="8:12" ht="19.5" customHeight="1">
      <c r="H75" s="66"/>
      <c r="I75" s="66"/>
      <c r="J75" s="66"/>
      <c r="K75" s="66"/>
      <c r="L75" s="66"/>
    </row>
    <row r="76" spans="8:12" ht="19.5" customHeight="1">
      <c r="H76" s="66"/>
      <c r="I76" s="66"/>
      <c r="J76" s="66"/>
      <c r="K76" s="66"/>
      <c r="L76" s="66"/>
    </row>
    <row r="77" spans="8:12" ht="19.5" customHeight="1">
      <c r="H77" s="66"/>
      <c r="I77" s="66"/>
      <c r="J77" s="66"/>
      <c r="K77" s="66"/>
      <c r="L77" s="66"/>
    </row>
    <row r="78" spans="8:12" ht="19.5" customHeight="1">
      <c r="H78" s="66"/>
      <c r="I78" s="66"/>
      <c r="J78" s="66"/>
      <c r="K78" s="66"/>
      <c r="L78" s="66"/>
    </row>
    <row r="79" spans="8:12" ht="19.5" customHeight="1">
      <c r="H79" s="66"/>
      <c r="I79" s="66"/>
      <c r="J79" s="66"/>
      <c r="K79" s="66"/>
      <c r="L79" s="66"/>
    </row>
    <row r="80" spans="8:12" ht="19.5" customHeight="1">
      <c r="H80" s="34"/>
      <c r="I80" s="34"/>
      <c r="J80" s="34"/>
      <c r="K80" s="34"/>
      <c r="L80" s="34"/>
    </row>
    <row r="81" spans="8:12" ht="19.5" customHeight="1">
      <c r="H81" s="73"/>
      <c r="I81" s="73"/>
      <c r="J81" s="73"/>
      <c r="K81" s="73"/>
      <c r="L81" s="73"/>
    </row>
    <row r="82" spans="8:12" ht="19.5" customHeight="1">
      <c r="H82" s="75"/>
      <c r="I82" s="75"/>
      <c r="J82" s="75"/>
      <c r="K82" s="75"/>
      <c r="L82" s="75"/>
    </row>
    <row r="83" spans="8:12" ht="19.5" customHeight="1">
      <c r="H83" s="41"/>
      <c r="I83" s="41"/>
      <c r="J83" s="41"/>
      <c r="K83" s="41"/>
      <c r="L83" s="41"/>
    </row>
    <row r="84" spans="8:12" ht="19.5" customHeight="1">
      <c r="H84" s="44"/>
      <c r="I84" s="44"/>
      <c r="J84" s="44"/>
      <c r="K84" s="44"/>
      <c r="L84" s="44"/>
    </row>
    <row r="85" spans="8:12" ht="19.5" customHeight="1">
      <c r="H85" s="47"/>
      <c r="I85" s="47"/>
      <c r="J85" s="47"/>
      <c r="K85" s="47"/>
      <c r="L85" s="47"/>
    </row>
    <row r="86" spans="8:12" ht="19.5" customHeight="1">
      <c r="H86" s="47"/>
      <c r="I86" s="47"/>
      <c r="J86" s="47"/>
      <c r="K86" s="47"/>
      <c r="L86" s="47"/>
    </row>
    <row r="87" spans="8:12" ht="19.5" customHeight="1">
      <c r="H87" s="50"/>
      <c r="I87" s="50"/>
      <c r="J87" s="50"/>
      <c r="K87" s="50"/>
      <c r="L87" s="50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65" customFormat="1" ht="25.5" customHeight="1">
      <c r="B99" s="69"/>
      <c r="C99" s="70"/>
      <c r="D99" s="66"/>
      <c r="E99" s="71"/>
      <c r="F99" s="71"/>
      <c r="G99" s="71"/>
      <c r="H99" s="77"/>
      <c r="I99" s="77"/>
      <c r="J99" s="77"/>
      <c r="K99" s="77"/>
      <c r="L99" s="77"/>
    </row>
    <row r="116" spans="8:12" ht="16.5">
      <c r="H116" s="65"/>
      <c r="I116" s="65"/>
      <c r="J116" s="65"/>
      <c r="K116" s="65"/>
      <c r="L116" s="65"/>
    </row>
  </sheetData>
  <sheetProtection/>
  <mergeCells count="102">
    <mergeCell ref="H43:J43"/>
    <mergeCell ref="I44:J44"/>
    <mergeCell ref="C55:D55"/>
    <mergeCell ref="I52:J52"/>
    <mergeCell ref="I54:J54"/>
    <mergeCell ref="H55:J55"/>
    <mergeCell ref="C46:D46"/>
    <mergeCell ref="C53:D53"/>
    <mergeCell ref="C54:D54"/>
    <mergeCell ref="C42:D42"/>
    <mergeCell ref="H41:J41"/>
    <mergeCell ref="I42:J42"/>
    <mergeCell ref="B47:D47"/>
    <mergeCell ref="I46:J46"/>
    <mergeCell ref="H47:J47"/>
    <mergeCell ref="I45:J45"/>
    <mergeCell ref="C43:D43"/>
    <mergeCell ref="C45:D45"/>
    <mergeCell ref="B44:D44"/>
    <mergeCell ref="I40:J40"/>
    <mergeCell ref="C33:D33"/>
    <mergeCell ref="C39:D39"/>
    <mergeCell ref="C37:D37"/>
    <mergeCell ref="H38:J38"/>
    <mergeCell ref="I39:J39"/>
    <mergeCell ref="C34:D34"/>
    <mergeCell ref="C38:D38"/>
    <mergeCell ref="I36:J36"/>
    <mergeCell ref="C41:D41"/>
    <mergeCell ref="C40:D40"/>
    <mergeCell ref="B32:D32"/>
    <mergeCell ref="C23:D23"/>
    <mergeCell ref="C35:D35"/>
    <mergeCell ref="C36:D36"/>
    <mergeCell ref="C29:D29"/>
    <mergeCell ref="B27:D27"/>
    <mergeCell ref="I20:J20"/>
    <mergeCell ref="B18:D18"/>
    <mergeCell ref="H27:J27"/>
    <mergeCell ref="C24:D24"/>
    <mergeCell ref="C16:D16"/>
    <mergeCell ref="H17:J17"/>
    <mergeCell ref="C21:D21"/>
    <mergeCell ref="I18:J18"/>
    <mergeCell ref="I21:J21"/>
    <mergeCell ref="C22:D22"/>
    <mergeCell ref="C17:D17"/>
    <mergeCell ref="I13:J13"/>
    <mergeCell ref="I14:J14"/>
    <mergeCell ref="I15:J15"/>
    <mergeCell ref="I19:J19"/>
    <mergeCell ref="C19:D19"/>
    <mergeCell ref="I29:J29"/>
    <mergeCell ref="C28:D28"/>
    <mergeCell ref="B2:L2"/>
    <mergeCell ref="E3:J3"/>
    <mergeCell ref="F4:F5"/>
    <mergeCell ref="K4:K5"/>
    <mergeCell ref="L4:L5"/>
    <mergeCell ref="E4:E5"/>
    <mergeCell ref="C15:D15"/>
    <mergeCell ref="C20:D20"/>
    <mergeCell ref="I22:J22"/>
    <mergeCell ref="I23:J23"/>
    <mergeCell ref="I31:J31"/>
    <mergeCell ref="H24:J24"/>
    <mergeCell ref="C25:D25"/>
    <mergeCell ref="I25:J25"/>
    <mergeCell ref="C26:D26"/>
    <mergeCell ref="I26:J26"/>
    <mergeCell ref="C30:D30"/>
    <mergeCell ref="H30:J30"/>
    <mergeCell ref="C13:D13"/>
    <mergeCell ref="C11:D11"/>
    <mergeCell ref="H7:J7"/>
    <mergeCell ref="I8:J8"/>
    <mergeCell ref="I9:J9"/>
    <mergeCell ref="I28:J28"/>
    <mergeCell ref="I10:J10"/>
    <mergeCell ref="I11:J11"/>
    <mergeCell ref="I12:J12"/>
    <mergeCell ref="I16:J16"/>
    <mergeCell ref="I32:J32"/>
    <mergeCell ref="I33:J33"/>
    <mergeCell ref="I34:J34"/>
    <mergeCell ref="I35:J35"/>
    <mergeCell ref="B7:D7"/>
    <mergeCell ref="C8:D8"/>
    <mergeCell ref="C9:D9"/>
    <mergeCell ref="C14:D14"/>
    <mergeCell ref="C10:D10"/>
    <mergeCell ref="C12:D12"/>
    <mergeCell ref="A60:F60"/>
    <mergeCell ref="I48:J48"/>
    <mergeCell ref="I49:J49"/>
    <mergeCell ref="H53:J53"/>
    <mergeCell ref="C52:D52"/>
    <mergeCell ref="C51:D51"/>
    <mergeCell ref="C49:D49"/>
    <mergeCell ref="I56:J56"/>
    <mergeCell ref="B50:D50"/>
    <mergeCell ref="C48:D4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林育珊</cp:lastModifiedBy>
  <cp:lastPrinted>2016-08-04T03:56:45Z</cp:lastPrinted>
  <dcterms:created xsi:type="dcterms:W3CDTF">2009-09-16T06:51:56Z</dcterms:created>
  <dcterms:modified xsi:type="dcterms:W3CDTF">2016-08-18T06:59:57Z</dcterms:modified>
  <cp:category/>
  <cp:version/>
  <cp:contentType/>
  <cp:contentStatus/>
</cp:coreProperties>
</file>