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<sst xmlns="http://schemas.openxmlformats.org/spreadsheetml/2006/main" count="91" uniqueCount="80">
  <si>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</si>
  <si>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</si>
  <si>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</si>
  <si>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</si>
  <si>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</si>
  <si>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</si>
  <si>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</si>
  <si>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</si>
  <si>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</si>
  <si>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</si>
  <si>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</si>
  <si>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</si>
  <si>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</si>
  <si>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</si>
  <si>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</si>
  <si>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</si>
  <si>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</si>
  <si>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</si>
  <si>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</si>
  <si>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</si>
  <si>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</si>
  <si>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</si>
  <si>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</si>
  <si>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</si>
  <si>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</si>
  <si>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</si>
  <si>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</si>
  <si>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</si>
  <si>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</si>
  <si>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</si>
  <si>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</si>
  <si>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</si>
  <si>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</si>
  <si>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</si>
  <si>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</si>
  <si>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</si>
  <si>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</si>
  <si>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</si>
  <si>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</si>
  <si>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</si>
  <si>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</si>
  <si>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</si>
  <si>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</si>
  <si>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</si>
  <si>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</si>
  <si>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</si>
  <si>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</si>
  <si>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</si>
  <si>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</si>
  <si>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</si>
  <si>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</si>
  <si>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</si>
  <si>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</si>
  <si>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</si>
  <si>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</si>
  <si>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</si>
  <si>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</si>
  <si>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</si>
  <si>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</si>
  <si>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</si>
  <si>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</si>
  <si>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</si>
  <si>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</si>
  <si>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</si>
  <si>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</si>
  <si>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</si>
  <si>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</si>
  <si>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</si>
  <si>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</si>
  <si>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</si>
  <si>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>修   正    數</t>
  </si>
  <si>
    <t>修   正   數</t>
  </si>
  <si>
    <t xml:space="preserve">    未實現重估增值</t>
  </si>
  <si>
    <r>
      <t xml:space="preserve">    </t>
    </r>
    <r>
      <rPr>
        <sz val="12"/>
        <rFont val="細明體"/>
        <family val="3"/>
      </rPr>
      <t>投資收益</t>
    </r>
  </si>
  <si>
    <t>-</t>
  </si>
  <si>
    <t>-</t>
  </si>
  <si>
    <r>
      <t>中華民國</t>
    </r>
    <r>
      <rPr>
        <sz val="10"/>
        <rFont val="Times New Roman"/>
        <family val="1"/>
      </rPr>
      <t xml:space="preserve"> 106</t>
    </r>
    <r>
      <rPr>
        <sz val="10"/>
        <rFont val="新細明體"/>
        <family val="1"/>
      </rPr>
      <t>年</t>
    </r>
  </si>
  <si>
    <r>
      <t xml:space="preserve">    </t>
    </r>
    <r>
      <rPr>
        <sz val="12"/>
        <rFont val="細明體"/>
        <family val="3"/>
      </rPr>
      <t>公允價值調整利益</t>
    </r>
  </si>
  <si>
    <t xml:space="preserve">臺灣省農工企業股份有限  </t>
  </si>
  <si>
    <t xml:space="preserve">  公司資產負債清理查核表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</si>
</sst>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58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8" fontId="9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188" fontId="8" fillId="0" borderId="0" xfId="0" applyNumberFormat="1" applyFont="1" applyAlignment="1">
      <alignment horizontal="left"/>
    </xf>
    <xf numFmtId="188" fontId="16" fillId="0" borderId="0" xfId="0" applyNumberFormat="1" applyFont="1" applyAlignment="1">
      <alignment horizontal="left"/>
    </xf>
    <xf numFmtId="188" fontId="14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0" xfId="0" applyNumberFormat="1" applyFont="1" applyBorder="1" applyAlignment="1">
      <alignment/>
    </xf>
    <xf numFmtId="188" fontId="16" fillId="0" borderId="10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10" fillId="0" borderId="11" xfId="0" applyNumberFormat="1" applyFont="1" applyBorder="1" applyAlignment="1">
      <alignment horizontal="distributed" vertical="center"/>
    </xf>
    <xf numFmtId="188" fontId="14" fillId="0" borderId="11" xfId="0" applyNumberFormat="1" applyFont="1" applyBorder="1" applyAlignment="1">
      <alignment horizontal="distributed" vertical="center"/>
    </xf>
    <xf numFmtId="188" fontId="14" fillId="0" borderId="12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2" fillId="0" borderId="10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188" fontId="9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88" fontId="57" fillId="0" borderId="0" xfId="0" applyNumberFormat="1" applyFont="1" applyBorder="1" applyAlignment="1">
      <alignment/>
    </xf>
    <xf numFmtId="188" fontId="57" fillId="0" borderId="0" xfId="0" applyNumberFormat="1" applyFont="1" applyAlignment="1">
      <alignment/>
    </xf>
    <xf numFmtId="188" fontId="7" fillId="0" borderId="0" xfId="0" applyNumberFormat="1" applyFont="1" applyFill="1" applyAlignment="1">
      <alignment/>
    </xf>
    <xf numFmtId="188" fontId="57" fillId="0" borderId="0" xfId="0" applyNumberFormat="1" applyFont="1" applyFill="1" applyAlignment="1">
      <alignment/>
    </xf>
    <xf numFmtId="188" fontId="2" fillId="0" borderId="0" xfId="0" applyNumberFormat="1" applyFont="1" applyFill="1" applyBorder="1" applyAlignment="1">
      <alignment/>
    </xf>
    <xf numFmtId="188" fontId="15" fillId="0" borderId="14" xfId="0" applyNumberFormat="1" applyFon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15" fillId="0" borderId="12" xfId="0" applyNumberFormat="1" applyFon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E30" sqref="E30"/>
    </sheetView>
  </sheetViews>
  <sheetFormatPr defaultColWidth="8.87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8" t="s">
        <v>63</v>
      </c>
      <c r="B1" s="49"/>
      <c r="C1" s="49"/>
      <c r="D1" s="49"/>
      <c r="E1" s="49"/>
    </row>
    <row r="2" spans="1:5" s="2" customFormat="1" ht="24.75" customHeight="1">
      <c r="A2" s="50"/>
      <c r="B2" s="50"/>
      <c r="C2" s="51"/>
      <c r="D2" s="3"/>
      <c r="E2" s="4" t="s">
        <v>45</v>
      </c>
    </row>
    <row r="3" spans="1:5" ht="20.25" customHeight="1">
      <c r="A3" s="44" t="s">
        <v>46</v>
      </c>
      <c r="B3" s="46" t="s">
        <v>47</v>
      </c>
      <c r="C3" s="47"/>
      <c r="D3" s="47"/>
      <c r="E3" s="47"/>
    </row>
    <row r="4" spans="1:5" s="5" customFormat="1" ht="21" customHeight="1">
      <c r="A4" s="45"/>
      <c r="B4" s="15" t="s">
        <v>64</v>
      </c>
      <c r="C4" s="15" t="s">
        <v>48</v>
      </c>
      <c r="D4" s="16" t="s">
        <v>49</v>
      </c>
      <c r="E4" s="17" t="s">
        <v>50</v>
      </c>
    </row>
    <row r="5" s="6" customFormat="1" ht="15.75">
      <c r="C5" s="1" t="s">
        <v>51</v>
      </c>
    </row>
    <row r="6" spans="4:5" ht="15.75">
      <c r="D6" s="6"/>
      <c r="E6" s="6"/>
    </row>
    <row r="7" spans="1:5" ht="16.5">
      <c r="A7" s="7" t="s">
        <v>52</v>
      </c>
      <c r="B7" s="6"/>
      <c r="C7" s="38">
        <f>SUM(C9:C14)</f>
        <v>423859609.31</v>
      </c>
      <c r="D7" s="6"/>
      <c r="E7" s="6">
        <f>SUM(E9:E14)</f>
        <v>423859609.31</v>
      </c>
    </row>
    <row r="8" spans="1:5" ht="15.75">
      <c r="A8" s="1" t="s">
        <v>51</v>
      </c>
      <c r="C8" s="37" t="s">
        <v>51</v>
      </c>
      <c r="E8" s="1" t="s">
        <v>51</v>
      </c>
    </row>
    <row r="9" spans="1:5" ht="16.5">
      <c r="A9" s="1" t="s">
        <v>53</v>
      </c>
      <c r="C9" s="37">
        <v>2551343</v>
      </c>
      <c r="E9" s="1">
        <f aca="true" t="shared" si="0" ref="E9:E14">C9+D9</f>
        <v>2551343</v>
      </c>
    </row>
    <row r="10" spans="1:5" ht="16.5">
      <c r="A10" s="1" t="s">
        <v>54</v>
      </c>
      <c r="C10" s="37">
        <v>3869</v>
      </c>
      <c r="E10" s="1">
        <f t="shared" si="0"/>
        <v>3869</v>
      </c>
    </row>
    <row r="11" spans="1:5" ht="16.5">
      <c r="A11" s="1" t="s">
        <v>73</v>
      </c>
      <c r="C11" s="37">
        <v>0</v>
      </c>
      <c r="E11" s="1">
        <f t="shared" si="0"/>
        <v>0</v>
      </c>
    </row>
    <row r="12" spans="1:5" ht="16.5">
      <c r="A12" s="1" t="s">
        <v>55</v>
      </c>
      <c r="C12" s="37">
        <v>0</v>
      </c>
      <c r="E12" s="1">
        <f t="shared" si="0"/>
        <v>0</v>
      </c>
    </row>
    <row r="13" spans="1:5" ht="16.5">
      <c r="A13" s="1" t="s">
        <v>56</v>
      </c>
      <c r="C13" s="37">
        <v>3002128</v>
      </c>
      <c r="E13" s="1">
        <f t="shared" si="0"/>
        <v>3002128</v>
      </c>
    </row>
    <row r="14" spans="1:5" ht="16.5">
      <c r="A14" s="1" t="s">
        <v>77</v>
      </c>
      <c r="C14" s="37">
        <v>418302269.31</v>
      </c>
      <c r="E14" s="1">
        <f t="shared" si="0"/>
        <v>418302269.31</v>
      </c>
    </row>
    <row r="15" ht="15.75">
      <c r="C15" s="37"/>
    </row>
    <row r="16" spans="1:5" ht="16.5">
      <c r="A16" s="7" t="s">
        <v>57</v>
      </c>
      <c r="B16" s="6"/>
      <c r="C16" s="38">
        <f>SUM(C18:C21)</f>
        <v>217731499.6</v>
      </c>
      <c r="D16" s="8"/>
      <c r="E16" s="6">
        <f>SUM(E18:E21)</f>
        <v>217731499.6</v>
      </c>
    </row>
    <row r="17" ht="15.75">
      <c r="C17" s="37"/>
    </row>
    <row r="18" spans="1:5" ht="16.5">
      <c r="A18" s="1" t="s">
        <v>58</v>
      </c>
      <c r="C18" s="37">
        <v>0</v>
      </c>
      <c r="E18" s="1">
        <f>C18+D18</f>
        <v>0</v>
      </c>
    </row>
    <row r="19" spans="1:5" ht="16.5">
      <c r="A19" s="9" t="s">
        <v>59</v>
      </c>
      <c r="C19" s="37">
        <v>117499.6</v>
      </c>
      <c r="E19" s="1">
        <f>C19+D19</f>
        <v>117499.6</v>
      </c>
    </row>
    <row r="20" spans="1:5" ht="16.5">
      <c r="A20" s="1" t="s">
        <v>66</v>
      </c>
      <c r="C20" s="37">
        <v>1181</v>
      </c>
      <c r="E20" s="1">
        <f>C20+D20</f>
        <v>1181</v>
      </c>
    </row>
    <row r="21" spans="1:5" ht="16.5">
      <c r="A21" s="1" t="s">
        <v>60</v>
      </c>
      <c r="C21" s="37">
        <v>217612819</v>
      </c>
      <c r="E21" s="1">
        <f>C21+D21</f>
        <v>217612819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61</v>
      </c>
      <c r="B45" s="12">
        <f>B7-B16</f>
        <v>0</v>
      </c>
      <c r="C45" s="12">
        <f>C7-C16</f>
        <v>206128109.71</v>
      </c>
      <c r="D45" s="12">
        <f>D7-D16</f>
        <v>0</v>
      </c>
      <c r="E45" s="12">
        <f>E7-E16</f>
        <v>206128109.71</v>
      </c>
    </row>
    <row r="47" spans="1:3" ht="17.25" customHeight="1">
      <c r="A47" s="13"/>
      <c r="B47" s="13"/>
      <c r="C47" s="14"/>
    </row>
    <row r="57" ht="15.75">
      <c r="A57" s="1" t="s">
        <v>62</v>
      </c>
    </row>
  </sheetData>
  <sheetProtection/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view="pageBreakPreview" zoomScaleSheetLayoutView="100" zoomScalePageLayoutView="0" workbookViewId="0" topLeftCell="A1">
      <selection activeCell="H2" sqref="H2:L2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55" t="s">
        <v>78</v>
      </c>
      <c r="B1" s="56"/>
      <c r="C1" s="56"/>
      <c r="D1" s="56"/>
      <c r="E1" s="56"/>
      <c r="F1" s="56"/>
      <c r="G1" s="56"/>
      <c r="H1" s="57" t="s">
        <v>79</v>
      </c>
      <c r="I1" s="58"/>
      <c r="J1" s="58"/>
      <c r="K1" s="58"/>
      <c r="L1" s="58"/>
      <c r="M1" s="58"/>
      <c r="N1" s="58"/>
      <c r="Y1" s="19"/>
    </row>
    <row r="2" spans="1:25" ht="24.75" customHeight="1">
      <c r="A2" s="20" t="s">
        <v>0</v>
      </c>
      <c r="B2" s="20"/>
      <c r="C2" s="59" t="s">
        <v>76</v>
      </c>
      <c r="D2" s="59"/>
      <c r="E2" s="59"/>
      <c r="F2" s="59"/>
      <c r="G2" s="59"/>
      <c r="H2" s="60" t="s">
        <v>65</v>
      </c>
      <c r="I2" s="61"/>
      <c r="J2" s="61"/>
      <c r="K2" s="61"/>
      <c r="L2" s="61"/>
      <c r="M2" s="62" t="s">
        <v>44</v>
      </c>
      <c r="N2" s="62"/>
      <c r="Y2" s="19"/>
    </row>
    <row r="3" spans="1:25" ht="16.5">
      <c r="A3" s="54" t="s">
        <v>1</v>
      </c>
      <c r="B3" s="52"/>
      <c r="C3" s="52" t="s">
        <v>2</v>
      </c>
      <c r="D3" s="52" t="s">
        <v>3</v>
      </c>
      <c r="E3" s="52" t="s">
        <v>71</v>
      </c>
      <c r="F3" s="52" t="s">
        <v>4</v>
      </c>
      <c r="G3" s="53"/>
      <c r="H3" s="54" t="s">
        <v>5</v>
      </c>
      <c r="I3" s="52"/>
      <c r="J3" s="52" t="s">
        <v>6</v>
      </c>
      <c r="K3" s="52" t="s">
        <v>7</v>
      </c>
      <c r="L3" s="52" t="s">
        <v>70</v>
      </c>
      <c r="M3" s="52" t="s">
        <v>4</v>
      </c>
      <c r="N3" s="53"/>
      <c r="Y3" s="19"/>
    </row>
    <row r="4" spans="1:25" ht="16.5">
      <c r="A4" s="21" t="s">
        <v>8</v>
      </c>
      <c r="B4" s="22" t="s">
        <v>9</v>
      </c>
      <c r="C4" s="52"/>
      <c r="D4" s="52"/>
      <c r="E4" s="52"/>
      <c r="F4" s="22" t="s">
        <v>10</v>
      </c>
      <c r="G4" s="23" t="s">
        <v>11</v>
      </c>
      <c r="H4" s="21" t="s">
        <v>12</v>
      </c>
      <c r="I4" s="22" t="s">
        <v>11</v>
      </c>
      <c r="J4" s="52"/>
      <c r="K4" s="52"/>
      <c r="L4" s="52"/>
      <c r="M4" s="22" t="s">
        <v>10</v>
      </c>
      <c r="N4" s="23" t="s">
        <v>11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2331428293.29</v>
      </c>
      <c r="B6" s="24">
        <f>A6/$A$6*100</f>
        <v>100</v>
      </c>
      <c r="C6" s="26" t="s">
        <v>13</v>
      </c>
      <c r="D6" s="25">
        <f>D9+D17+D22+D30+D35</f>
        <v>12270596</v>
      </c>
      <c r="E6" s="26"/>
      <c r="F6" s="25">
        <f>F9+F17+F22+F30+F35</f>
        <v>12270596</v>
      </c>
      <c r="G6" s="24">
        <f>F6/$F$6*100</f>
        <v>100</v>
      </c>
      <c r="H6" s="27">
        <f>H9+H15+H20</f>
        <v>139208790</v>
      </c>
      <c r="I6" s="27">
        <f>H6/$H$58*100</f>
        <v>5.970965969686986</v>
      </c>
      <c r="J6" s="27" t="s">
        <v>14</v>
      </c>
      <c r="K6" s="27">
        <f>K9+K15+K20</f>
        <v>0</v>
      </c>
      <c r="L6" s="27"/>
      <c r="M6" s="27">
        <f>K6+L6</f>
        <v>0</v>
      </c>
      <c r="N6" s="27">
        <f>M6/$M$58*100</f>
        <v>0</v>
      </c>
      <c r="Y6" s="29"/>
    </row>
    <row r="7" spans="1:25" s="28" customFormat="1" ht="11.25" customHeight="1">
      <c r="A7" s="30" t="s">
        <v>15</v>
      </c>
      <c r="B7" s="31"/>
      <c r="C7" s="31"/>
      <c r="D7" s="30"/>
      <c r="E7" s="31"/>
      <c r="F7" s="30" t="s">
        <v>15</v>
      </c>
      <c r="G7" s="31"/>
      <c r="Y7" s="29"/>
    </row>
    <row r="8" spans="8:25" s="28" customFormat="1" ht="12" customHeight="1">
      <c r="H8" s="29"/>
      <c r="Y8" s="29"/>
    </row>
    <row r="9" spans="1:25" s="28" customFormat="1" ht="15.75" customHeight="1">
      <c r="A9" s="27">
        <f>SUM(A11:A14)</f>
        <v>1880132920</v>
      </c>
      <c r="B9" s="27">
        <f>A9/$A$6*100</f>
        <v>80.64296574812715</v>
      </c>
      <c r="C9" s="27" t="s">
        <v>16</v>
      </c>
      <c r="D9" s="27">
        <f>SUM(D11:D14)</f>
        <v>12270596</v>
      </c>
      <c r="E9" s="27"/>
      <c r="F9" s="27">
        <f>SUM(F11:F14)</f>
        <v>12270596</v>
      </c>
      <c r="G9" s="27">
        <f>F9/$F$6*100</f>
        <v>100</v>
      </c>
      <c r="H9" s="41">
        <f>SUM(H11:H12)</f>
        <v>1852333</v>
      </c>
      <c r="I9" s="27">
        <f>H9/$H$58*100</f>
        <v>0.07945056707646266</v>
      </c>
      <c r="J9" s="27" t="s">
        <v>17</v>
      </c>
      <c r="K9" s="27">
        <f>SUM(K11:K12)</f>
        <v>0</v>
      </c>
      <c r="L9" s="27"/>
      <c r="M9" s="27">
        <f>K9+L9</f>
        <v>0</v>
      </c>
      <c r="N9" s="27">
        <f>M9/$M$58*100</f>
        <v>0</v>
      </c>
      <c r="Y9" s="29"/>
    </row>
    <row r="10" spans="8:25" s="28" customFormat="1" ht="12" customHeight="1">
      <c r="H10" s="29"/>
      <c r="Y10" s="29"/>
    </row>
    <row r="11" spans="1:25" s="28" customFormat="1" ht="15.75" customHeight="1">
      <c r="A11" s="29">
        <v>1867826924</v>
      </c>
      <c r="B11" s="31">
        <f>A11/$A$6*100</f>
        <v>80.11513497437281</v>
      </c>
      <c r="C11" s="31" t="s">
        <v>18</v>
      </c>
      <c r="D11" s="43">
        <v>343332</v>
      </c>
      <c r="E11" s="31"/>
      <c r="F11" s="31">
        <f>D11+E11</f>
        <v>343332</v>
      </c>
      <c r="G11" s="28">
        <f>F11/$F$6*100</f>
        <v>2.7980058996319332</v>
      </c>
      <c r="H11" s="29">
        <v>1762333</v>
      </c>
      <c r="I11" s="28">
        <f>H11/$H$58*100</f>
        <v>0.07559027249828387</v>
      </c>
      <c r="J11" s="28" t="s">
        <v>20</v>
      </c>
      <c r="K11" s="42">
        <v>0</v>
      </c>
      <c r="M11" s="40">
        <f>K11+L11</f>
        <v>0</v>
      </c>
      <c r="N11" s="28">
        <f>M11/$M$58*100</f>
        <v>0</v>
      </c>
      <c r="Y11" s="29"/>
    </row>
    <row r="12" spans="1:25" s="28" customFormat="1" ht="15.75" customHeight="1">
      <c r="A12" s="29">
        <v>0</v>
      </c>
      <c r="B12" s="31">
        <f>A12/$A$6*100</f>
        <v>0</v>
      </c>
      <c r="C12" s="28" t="s">
        <v>67</v>
      </c>
      <c r="D12" s="29">
        <v>0</v>
      </c>
      <c r="F12" s="31">
        <f>D12+E12</f>
        <v>0</v>
      </c>
      <c r="G12" s="28">
        <f>F12/$F$6*100</f>
        <v>0</v>
      </c>
      <c r="H12" s="29">
        <v>90000</v>
      </c>
      <c r="I12" s="28">
        <f>H12/$H$58*100</f>
        <v>0.003860294578178783</v>
      </c>
      <c r="J12" s="28" t="s">
        <v>21</v>
      </c>
      <c r="K12" s="42">
        <v>0</v>
      </c>
      <c r="M12" s="40">
        <f>K12+L12</f>
        <v>0</v>
      </c>
      <c r="N12" s="28">
        <f>M12/$M$58*100</f>
        <v>0</v>
      </c>
      <c r="Y12" s="29"/>
    </row>
    <row r="13" spans="1:25" s="28" customFormat="1" ht="15.75" customHeight="1">
      <c r="A13" s="29">
        <v>11734243</v>
      </c>
      <c r="B13" s="31">
        <f>A13/$A$6*100</f>
        <v>0.5033070514659148</v>
      </c>
      <c r="C13" s="28" t="s">
        <v>19</v>
      </c>
      <c r="D13" s="29">
        <v>11927264</v>
      </c>
      <c r="F13" s="31">
        <f>D13+E13</f>
        <v>11927264</v>
      </c>
      <c r="G13" s="28">
        <f>F13/$F$6*100</f>
        <v>97.20199410036807</v>
      </c>
      <c r="H13" s="29"/>
      <c r="K13" s="29"/>
      <c r="Y13" s="29"/>
    </row>
    <row r="14" spans="1:25" s="28" customFormat="1" ht="15.75" customHeight="1">
      <c r="A14" s="29">
        <v>571753</v>
      </c>
      <c r="B14" s="31">
        <f>A14/$A$6*100</f>
        <v>0.024523722288416153</v>
      </c>
      <c r="C14" s="28" t="s">
        <v>22</v>
      </c>
      <c r="D14" s="42">
        <v>0</v>
      </c>
      <c r="F14" s="39">
        <f>D14+E14</f>
        <v>0</v>
      </c>
      <c r="G14" s="28">
        <f>F14/$F$6*100</f>
        <v>0</v>
      </c>
      <c r="H14" s="29"/>
      <c r="K14" s="29"/>
      <c r="Y14" s="29"/>
    </row>
    <row r="15" spans="2:25" s="28" customFormat="1" ht="15.75" customHeight="1">
      <c r="B15" s="31"/>
      <c r="D15" s="29"/>
      <c r="F15" s="31"/>
      <c r="H15" s="41">
        <f>H17</f>
        <v>137345457</v>
      </c>
      <c r="I15" s="27">
        <f>H15/$H$58*100</f>
        <v>5.8910435888287465</v>
      </c>
      <c r="J15" s="27" t="s">
        <v>23</v>
      </c>
      <c r="K15" s="41">
        <f>K17</f>
        <v>0</v>
      </c>
      <c r="L15" s="27"/>
      <c r="M15" s="27">
        <f>K15+L15</f>
        <v>0</v>
      </c>
      <c r="N15" s="27">
        <f>M15/$M$58*100</f>
        <v>0</v>
      </c>
      <c r="Y15" s="29"/>
    </row>
    <row r="16" spans="4:25" s="28" customFormat="1" ht="12" customHeight="1">
      <c r="D16" s="29"/>
      <c r="H16" s="29"/>
      <c r="K16" s="29"/>
      <c r="Y16" s="29"/>
    </row>
    <row r="17" spans="1:25" s="28" customFormat="1" ht="15.75" customHeight="1">
      <c r="A17" s="27">
        <f>SUM(A19)</f>
        <v>1274229</v>
      </c>
      <c r="B17" s="27">
        <f>A17/$A$6*100</f>
        <v>0.054654436667313025</v>
      </c>
      <c r="C17" s="27" t="s">
        <v>68</v>
      </c>
      <c r="D17" s="41">
        <f>SUM(D19)</f>
        <v>0</v>
      </c>
      <c r="E17" s="27"/>
      <c r="F17" s="27">
        <f>SUM(F19)</f>
        <v>0</v>
      </c>
      <c r="G17" s="27">
        <f>F17/$F$6*100</f>
        <v>0</v>
      </c>
      <c r="H17" s="29">
        <v>137345457</v>
      </c>
      <c r="I17" s="28">
        <f>H17/$H$58*100</f>
        <v>5.8910435888287465</v>
      </c>
      <c r="J17" s="28" t="s">
        <v>24</v>
      </c>
      <c r="K17" s="42">
        <v>0</v>
      </c>
      <c r="M17" s="40">
        <f>K17+L17</f>
        <v>0</v>
      </c>
      <c r="N17" s="28">
        <f>M17/$M$58*100</f>
        <v>0</v>
      </c>
      <c r="Y17" s="29"/>
    </row>
    <row r="18" spans="4:25" s="28" customFormat="1" ht="12" customHeight="1">
      <c r="D18" s="29"/>
      <c r="H18" s="29"/>
      <c r="K18" s="29"/>
      <c r="Y18" s="29"/>
    </row>
    <row r="19" spans="1:25" s="28" customFormat="1" ht="15.75" customHeight="1">
      <c r="A19" s="29">
        <v>1274229</v>
      </c>
      <c r="B19" s="28">
        <f>A19/$A$6*100</f>
        <v>0.054654436667313025</v>
      </c>
      <c r="C19" s="28" t="s">
        <v>25</v>
      </c>
      <c r="D19" s="42">
        <v>0</v>
      </c>
      <c r="F19" s="40">
        <f>D19+E19</f>
        <v>0</v>
      </c>
      <c r="G19" s="28">
        <f>F19/$F$6*100</f>
        <v>0</v>
      </c>
      <c r="H19" s="29"/>
      <c r="K19" s="29"/>
      <c r="Y19" s="29"/>
    </row>
    <row r="20" spans="1:25" s="28" customFormat="1" ht="15.75" customHeight="1">
      <c r="A20" s="29"/>
      <c r="D20" s="29"/>
      <c r="H20" s="41">
        <f>SUM(H22)</f>
        <v>11000</v>
      </c>
      <c r="I20" s="36" t="s">
        <v>74</v>
      </c>
      <c r="J20" s="27" t="s">
        <v>26</v>
      </c>
      <c r="K20" s="41">
        <f>SUM(K22)</f>
        <v>0</v>
      </c>
      <c r="L20" s="27"/>
      <c r="M20" s="27">
        <f>K20+L20</f>
        <v>0</v>
      </c>
      <c r="N20" s="36" t="s">
        <v>75</v>
      </c>
      <c r="Y20" s="29"/>
    </row>
    <row r="21" spans="1:25" s="28" customFormat="1" ht="12" customHeight="1">
      <c r="A21" s="29"/>
      <c r="D21" s="29"/>
      <c r="H21" s="29"/>
      <c r="K21" s="29"/>
      <c r="Y21" s="29"/>
    </row>
    <row r="22" spans="1:14" s="28" customFormat="1" ht="15.75" customHeight="1">
      <c r="A22" s="41">
        <f>SUM(A24:A27)</f>
        <v>0</v>
      </c>
      <c r="B22" s="27">
        <f>A22/$A$6*100</f>
        <v>0</v>
      </c>
      <c r="C22" s="27" t="s">
        <v>27</v>
      </c>
      <c r="D22" s="41">
        <f>SUM(D24:D27)</f>
        <v>0</v>
      </c>
      <c r="E22" s="27"/>
      <c r="F22" s="27">
        <f>SUM(F24:F27)</f>
        <v>0</v>
      </c>
      <c r="G22" s="27">
        <f>F22/$F$6*100</f>
        <v>0</v>
      </c>
      <c r="H22" s="29">
        <v>11000</v>
      </c>
      <c r="I22" s="35" t="s">
        <v>75</v>
      </c>
      <c r="J22" s="28" t="s">
        <v>28</v>
      </c>
      <c r="K22" s="42">
        <v>0</v>
      </c>
      <c r="M22" s="40">
        <f>K22+L22</f>
        <v>0</v>
      </c>
      <c r="N22" s="35" t="s">
        <v>75</v>
      </c>
    </row>
    <row r="23" spans="1:8" s="28" customFormat="1" ht="12" customHeight="1">
      <c r="A23" s="29"/>
      <c r="D23" s="29"/>
      <c r="H23" s="29"/>
    </row>
    <row r="24" spans="1:8" s="28" customFormat="1" ht="15.75" customHeight="1">
      <c r="A24" s="29"/>
      <c r="B24" s="28">
        <f>A24/$A$6*100</f>
        <v>0</v>
      </c>
      <c r="C24" s="28" t="s">
        <v>29</v>
      </c>
      <c r="D24" s="29">
        <v>0</v>
      </c>
      <c r="F24" s="28">
        <f>D24+E24</f>
        <v>0</v>
      </c>
      <c r="G24" s="28">
        <f>F24/$F$6*100</f>
        <v>0</v>
      </c>
      <c r="H24" s="29"/>
    </row>
    <row r="25" spans="1:14" s="28" customFormat="1" ht="15.75" customHeight="1">
      <c r="A25" s="29"/>
      <c r="C25" s="28" t="s">
        <v>30</v>
      </c>
      <c r="D25" s="29"/>
      <c r="F25" s="28">
        <f>D25+E25</f>
        <v>0</v>
      </c>
      <c r="H25" s="41">
        <f>H28+H33+H38</f>
        <v>2192219503.29</v>
      </c>
      <c r="I25" s="27">
        <f>H25/$H$58*100</f>
        <v>94.02903403031301</v>
      </c>
      <c r="J25" s="27" t="s">
        <v>33</v>
      </c>
      <c r="K25" s="27">
        <f>K28+K33+K38</f>
        <v>12270596</v>
      </c>
      <c r="L25" s="27"/>
      <c r="M25" s="27">
        <f>M28+M33+M38</f>
        <v>12270596</v>
      </c>
      <c r="N25" s="27">
        <f>M25/$M$58*100</f>
        <v>100</v>
      </c>
    </row>
    <row r="26" spans="1:8" s="28" customFormat="1" ht="15.75" customHeight="1">
      <c r="A26" s="29"/>
      <c r="B26" s="28">
        <f>A26/$A$6*100</f>
        <v>0</v>
      </c>
      <c r="C26" s="28" t="s">
        <v>31</v>
      </c>
      <c r="D26" s="29"/>
      <c r="F26" s="28">
        <f>D26+E26</f>
        <v>0</v>
      </c>
      <c r="G26" s="28">
        <f>F26/$F$6*100</f>
        <v>0</v>
      </c>
      <c r="H26" s="29"/>
    </row>
    <row r="27" spans="1:8" s="28" customFormat="1" ht="15.75" customHeight="1">
      <c r="A27" s="29"/>
      <c r="C27" s="28" t="s">
        <v>32</v>
      </c>
      <c r="D27" s="29"/>
      <c r="F27" s="28">
        <f>D27+E27</f>
        <v>0</v>
      </c>
      <c r="H27" s="29"/>
    </row>
    <row r="28" spans="1:14" s="28" customFormat="1" ht="15.75" customHeight="1">
      <c r="A28" s="29"/>
      <c r="D28" s="29"/>
      <c r="H28" s="41">
        <f>SUM(H30)</f>
        <v>3020000000</v>
      </c>
      <c r="I28" s="27">
        <f>H28/$H$58*100</f>
        <v>129.53432917888804</v>
      </c>
      <c r="J28" s="27" t="s">
        <v>34</v>
      </c>
      <c r="K28" s="27">
        <f>SUM(K30)</f>
        <v>15989911</v>
      </c>
      <c r="L28" s="27"/>
      <c r="M28" s="27">
        <f>K28+L28</f>
        <v>15989911</v>
      </c>
      <c r="N28" s="27">
        <f>M28/$M$58*100</f>
        <v>130.3107933795555</v>
      </c>
    </row>
    <row r="29" spans="1:8" s="28" customFormat="1" ht="12" customHeight="1">
      <c r="A29" s="29"/>
      <c r="D29" s="29"/>
      <c r="H29" s="29"/>
    </row>
    <row r="30" spans="1:14" s="28" customFormat="1" ht="15.75" customHeight="1">
      <c r="A30" s="41">
        <f>A32</f>
        <v>0</v>
      </c>
      <c r="B30" s="27"/>
      <c r="C30" s="27" t="s">
        <v>36</v>
      </c>
      <c r="D30" s="41"/>
      <c r="E30" s="27"/>
      <c r="F30" s="27"/>
      <c r="G30" s="27"/>
      <c r="H30" s="29">
        <v>3020000000</v>
      </c>
      <c r="I30" s="28">
        <f>H30/$H$58*100</f>
        <v>129.53432917888804</v>
      </c>
      <c r="J30" s="28" t="s">
        <v>35</v>
      </c>
      <c r="K30" s="29">
        <v>15989911</v>
      </c>
      <c r="M30" s="28">
        <f>K30+L30</f>
        <v>15989911</v>
      </c>
      <c r="N30" s="28">
        <f>M30/$M$58*100</f>
        <v>130.3107933795555</v>
      </c>
    </row>
    <row r="31" spans="1:11" s="28" customFormat="1" ht="12" customHeight="1">
      <c r="A31" s="29"/>
      <c r="D31" s="29"/>
      <c r="H31" s="29"/>
      <c r="K31" s="29"/>
    </row>
    <row r="32" spans="1:11" s="28" customFormat="1" ht="15.75" customHeight="1">
      <c r="A32" s="29">
        <v>0</v>
      </c>
      <c r="C32" s="28" t="s">
        <v>37</v>
      </c>
      <c r="D32" s="29">
        <v>0</v>
      </c>
      <c r="G32" s="27"/>
      <c r="H32" s="29"/>
      <c r="K32" s="29"/>
    </row>
    <row r="33" spans="1:14" s="28" customFormat="1" ht="15.75" customHeight="1">
      <c r="A33" s="29"/>
      <c r="D33" s="29"/>
      <c r="H33" s="41">
        <f>SUM(H35)</f>
        <v>-928901299.71</v>
      </c>
      <c r="I33" s="27">
        <f>H33/$H$58*100</f>
        <v>-39.84258501037486</v>
      </c>
      <c r="J33" s="27" t="s">
        <v>38</v>
      </c>
      <c r="K33" s="41">
        <f>SUM(K35)</f>
        <v>-3719315</v>
      </c>
      <c r="L33" s="27"/>
      <c r="M33" s="27">
        <f>K33+L33</f>
        <v>-3719315</v>
      </c>
      <c r="N33" s="27">
        <f>M33/$M$58*100</f>
        <v>-30.310793379555484</v>
      </c>
    </row>
    <row r="34" spans="1:11" s="28" customFormat="1" ht="12" customHeight="1">
      <c r="A34" s="29"/>
      <c r="D34" s="29"/>
      <c r="H34" s="29"/>
      <c r="K34" s="29"/>
    </row>
    <row r="35" spans="1:14" s="28" customFormat="1" ht="15.75" customHeight="1">
      <c r="A35" s="41">
        <f>SUM(A37:A38)</f>
        <v>450021144.29</v>
      </c>
      <c r="B35" s="27">
        <f>A35/$A$6*100</f>
        <v>19.30237981520554</v>
      </c>
      <c r="C35" s="27" t="s">
        <v>39</v>
      </c>
      <c r="D35" s="41">
        <f>SUM(D37:D38)</f>
        <v>0</v>
      </c>
      <c r="E35" s="27"/>
      <c r="F35" s="27">
        <f>SUM(F37:F38)</f>
        <v>0</v>
      </c>
      <c r="G35" s="27">
        <f>F35/$F$6*100</f>
        <v>0</v>
      </c>
      <c r="H35" s="29">
        <v>-928901299.71</v>
      </c>
      <c r="I35" s="28">
        <f>H35/$H$58*100</f>
        <v>-39.84258501037486</v>
      </c>
      <c r="J35" s="28" t="s">
        <v>41</v>
      </c>
      <c r="K35" s="29">
        <v>-3719315</v>
      </c>
      <c r="M35" s="28">
        <f>K35+L35</f>
        <v>-3719315</v>
      </c>
      <c r="N35" s="28">
        <f>M35/$M$58*100</f>
        <v>-30.310793379555484</v>
      </c>
    </row>
    <row r="36" spans="1:11" s="28" customFormat="1" ht="12" customHeight="1">
      <c r="A36" s="29"/>
      <c r="D36" s="29"/>
      <c r="H36" s="29"/>
      <c r="K36" s="29"/>
    </row>
    <row r="37" spans="1:11" s="28" customFormat="1" ht="15.75" customHeight="1">
      <c r="A37" s="29">
        <v>449867044.29</v>
      </c>
      <c r="B37" s="28">
        <f>A37/$A$6*100</f>
        <v>19.29577013304446</v>
      </c>
      <c r="C37" s="28" t="s">
        <v>40</v>
      </c>
      <c r="D37" s="42">
        <v>0</v>
      </c>
      <c r="F37" s="40">
        <f>D37+E37</f>
        <v>0</v>
      </c>
      <c r="G37" s="28">
        <f>F37/$F$6*100</f>
        <v>0</v>
      </c>
      <c r="H37" s="29"/>
      <c r="K37" s="29"/>
    </row>
    <row r="38" spans="1:14" s="28" customFormat="1" ht="15.75" customHeight="1">
      <c r="A38" s="29">
        <v>154100</v>
      </c>
      <c r="B38" s="28">
        <f>A38/$A$6*100</f>
        <v>0.006609682161081672</v>
      </c>
      <c r="C38" s="28" t="s">
        <v>42</v>
      </c>
      <c r="D38" s="42">
        <v>0</v>
      </c>
      <c r="F38" s="40">
        <f>D38+E38</f>
        <v>0</v>
      </c>
      <c r="G38" s="28">
        <f>F38/$F$6*100</f>
        <v>0</v>
      </c>
      <c r="H38" s="41">
        <f>SUM(H40)</f>
        <v>101120803</v>
      </c>
      <c r="I38" s="27">
        <f>H38/$H$58*100</f>
        <v>4.337289861799832</v>
      </c>
      <c r="J38" s="27" t="s">
        <v>69</v>
      </c>
      <c r="K38" s="41">
        <f>SUM(K40)</f>
        <v>0</v>
      </c>
      <c r="L38" s="27"/>
      <c r="M38" s="27">
        <f>K38+L38</f>
        <v>0</v>
      </c>
      <c r="N38" s="27">
        <f>M38/$M$58*100</f>
        <v>0</v>
      </c>
    </row>
    <row r="39" spans="1:11" s="28" customFormat="1" ht="12" customHeight="1">
      <c r="A39" s="29"/>
      <c r="H39" s="29"/>
      <c r="K39" s="29"/>
    </row>
    <row r="40" spans="1:14" s="28" customFormat="1" ht="15.75" customHeight="1">
      <c r="A40" s="29"/>
      <c r="H40" s="29">
        <v>101120803</v>
      </c>
      <c r="I40" s="28">
        <f>H40/$H$58*100</f>
        <v>4.337289861799832</v>
      </c>
      <c r="J40" s="28" t="s">
        <v>72</v>
      </c>
      <c r="K40" s="42">
        <v>0</v>
      </c>
      <c r="M40" s="40">
        <f>K40+L40</f>
        <v>0</v>
      </c>
      <c r="N40" s="28">
        <f>M40/$M$58*100</f>
        <v>0</v>
      </c>
    </row>
    <row r="41" s="28" customFormat="1" ht="12" customHeight="1">
      <c r="A41" s="29"/>
    </row>
    <row r="42" s="28" customFormat="1" ht="12" customHeight="1">
      <c r="A42" s="29"/>
    </row>
    <row r="43" s="28" customFormat="1" ht="12" customHeight="1">
      <c r="A43" s="29"/>
    </row>
    <row r="44" s="28" customFormat="1" ht="12" customHeight="1">
      <c r="A44" s="29"/>
    </row>
    <row r="45" s="28" customFormat="1" ht="12" customHeight="1">
      <c r="A45" s="29"/>
    </row>
    <row r="46" s="28" customFormat="1" ht="12" customHeight="1"/>
    <row r="47" s="28" customFormat="1" ht="12" customHeight="1"/>
    <row r="48" s="28" customFormat="1" ht="12" customHeight="1"/>
    <row r="49" spans="1:7" s="28" customFormat="1" ht="12" customHeight="1">
      <c r="A49" s="27"/>
      <c r="B49" s="27"/>
      <c r="C49" s="27"/>
      <c r="D49" s="27"/>
      <c r="E49" s="27"/>
      <c r="F49" s="27"/>
      <c r="G49" s="27"/>
    </row>
    <row r="50" spans="8:13" s="28" customFormat="1" ht="12" customHeight="1">
      <c r="H50" s="27"/>
      <c r="I50" s="27"/>
      <c r="J50" s="27"/>
      <c r="K50" s="27"/>
      <c r="L50" s="27"/>
      <c r="M50" s="27"/>
    </row>
    <row r="51" s="28" customFormat="1" ht="12" customHeight="1"/>
    <row r="52" s="28" customFormat="1" ht="12" customHeight="1"/>
    <row r="53" s="28" customFormat="1" ht="12" customHeight="1"/>
    <row r="54" s="28" customFormat="1" ht="6" customHeight="1"/>
    <row r="55" spans="8:14" s="28" customFormat="1" ht="12" customHeight="1">
      <c r="H55" s="27"/>
      <c r="I55" s="27"/>
      <c r="J55" s="27"/>
      <c r="K55" s="27"/>
      <c r="L55" s="27"/>
      <c r="M55" s="27"/>
      <c r="N55" s="27"/>
    </row>
    <row r="56" s="28" customFormat="1" ht="12" customHeight="1"/>
    <row r="57" s="28" customFormat="1" ht="6" customHeight="1"/>
    <row r="58" spans="1:14" s="28" customFormat="1" ht="12" customHeight="1">
      <c r="A58" s="32">
        <f>A6</f>
        <v>2331428293.29</v>
      </c>
      <c r="B58" s="34">
        <v>100</v>
      </c>
      <c r="C58" s="27" t="s">
        <v>43</v>
      </c>
      <c r="D58" s="32">
        <f>D6</f>
        <v>12270596</v>
      </c>
      <c r="E58" s="27"/>
      <c r="F58" s="32">
        <f>F6</f>
        <v>12270596</v>
      </c>
      <c r="G58" s="34">
        <f>F58/$F$6*100</f>
        <v>100</v>
      </c>
      <c r="H58" s="32">
        <f>H6+H25</f>
        <v>2331428293.29</v>
      </c>
      <c r="I58" s="34">
        <v>100</v>
      </c>
      <c r="J58" s="27" t="s">
        <v>43</v>
      </c>
      <c r="K58" s="32">
        <f>K6+K25</f>
        <v>12270596</v>
      </c>
      <c r="L58" s="27"/>
      <c r="M58" s="32">
        <f>M6+M25</f>
        <v>12270596</v>
      </c>
      <c r="N58" s="34">
        <v>100</v>
      </c>
    </row>
    <row r="59" spans="1:14" s="28" customFormat="1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  <row r="190" s="28" customFormat="1" ht="11.25" customHeight="1"/>
    <row r="191" s="28" customFormat="1" ht="11.25" customHeight="1"/>
    <row r="192" s="28" customFormat="1" ht="11.25" customHeight="1"/>
  </sheetData>
  <sheetProtection/>
  <mergeCells count="15">
    <mergeCell ref="A3:B3"/>
    <mergeCell ref="C3:C4"/>
    <mergeCell ref="D3:D4"/>
    <mergeCell ref="E3:E4"/>
    <mergeCell ref="A1:G1"/>
    <mergeCell ref="H1:N1"/>
    <mergeCell ref="C2:G2"/>
    <mergeCell ref="H2:L2"/>
    <mergeCell ref="M2:N2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7874015748031497" header="0.3937007874015748" footer="0.1968503937007874"/>
  <pageSetup fitToWidth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會計決算處基金會計科王文坦</cp:lastModifiedBy>
  <cp:lastPrinted>2018-04-14T00:08:13Z</cp:lastPrinted>
  <dcterms:created xsi:type="dcterms:W3CDTF">2003-05-14T01:28:23Z</dcterms:created>
  <dcterms:modified xsi:type="dcterms:W3CDTF">2018-04-23T01:42:10Z</dcterms:modified>
  <cp:category/>
  <cp:version/>
  <cp:contentType/>
  <cp:contentStatus/>
</cp:coreProperties>
</file>