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表6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'表6'!$A$1:$E$140</definedName>
    <definedName name="Print_Area_MI">#REF!</definedName>
    <definedName name="_xlnm.Print_Titles" localSheetId="0">'表6'!$1:$4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<sst xmlns="http://schemas.openxmlformats.org/spreadsheetml/2006/main" count="169" uniqueCount="135">
  <si>
    <t>單位：百萬元</t>
  </si>
  <si>
    <t>主管機關及基金名稱</t>
  </si>
  <si>
    <t>作業基金</t>
  </si>
  <si>
    <t>行政院主管</t>
  </si>
  <si>
    <t>內政部主管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</si>
  <si>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</si>
  <si>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</si>
  <si>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</si>
  <si>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</si>
  <si>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</si>
  <si>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</si>
  <si>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國軍退除役官兵輔導委員會主管</t>
  </si>
  <si>
    <t>國家科學委員會主管</t>
  </si>
  <si>
    <t>農業委員會主管</t>
  </si>
  <si>
    <t>衛生署主管</t>
  </si>
  <si>
    <t>人事行政局主管</t>
  </si>
  <si>
    <t>國立故宮博物院主管</t>
  </si>
  <si>
    <t>原住民族委員會主管</t>
  </si>
  <si>
    <t>債務基金</t>
  </si>
  <si>
    <t>1.中央政府債務基金</t>
  </si>
  <si>
    <t>特別收入基金</t>
  </si>
  <si>
    <t>1.行政院國家科學技術發展基金</t>
  </si>
  <si>
    <t>勞工委員會主管</t>
  </si>
  <si>
    <t>環境保護署主管</t>
  </si>
  <si>
    <t>大陸委員會主管</t>
  </si>
  <si>
    <t>1.國軍老舊營舍改建基金</t>
  </si>
  <si>
    <t>合          計</t>
  </si>
  <si>
    <t>96年度營業基金以外之其他特種基金截至96年12月底實際餘絀與預算比較表</t>
  </si>
  <si>
    <r>
      <t xml:space="preserve">餘絀預算數
</t>
    </r>
    <r>
      <rPr>
        <sz val="12"/>
        <color indexed="8"/>
        <rFont val="Times New Roman"/>
        <family val="1"/>
      </rPr>
      <t>(1)</t>
    </r>
  </si>
  <si>
    <r>
      <t xml:space="preserve">實際數
</t>
    </r>
    <r>
      <rPr>
        <sz val="12"/>
        <color indexed="8"/>
        <rFont val="Times New Roman"/>
        <family val="1"/>
      </rPr>
      <t>(2)</t>
    </r>
  </si>
  <si>
    <r>
      <t xml:space="preserve">增減數
</t>
    </r>
    <r>
      <rPr>
        <sz val="12"/>
        <color indexed="8"/>
        <rFont val="Times New Roman"/>
        <family val="1"/>
      </rPr>
      <t>(3)=(2)-(1)</t>
    </r>
  </si>
  <si>
    <r>
      <t>增減比率％</t>
    </r>
    <r>
      <rPr>
        <sz val="14"/>
        <rFont val="Times New Roman"/>
        <family val="1"/>
      </rPr>
      <t xml:space="preserve"> 
</t>
    </r>
    <r>
      <rPr>
        <sz val="12"/>
        <rFont val="Times New Roman"/>
        <family val="1"/>
      </rPr>
      <t>(4)=(3)/(1)</t>
    </r>
  </si>
  <si>
    <t>1.行政院國家發展基金</t>
  </si>
  <si>
    <t>反絀為餘</t>
  </si>
  <si>
    <t>2.營建建設基金</t>
  </si>
  <si>
    <t>3.國軍生產及服務作業基金</t>
  </si>
  <si>
    <t>4.國軍官兵購置住宅貸款基金</t>
  </si>
  <si>
    <t>轉餘為絀</t>
  </si>
  <si>
    <t>5.國軍老舊眷村改建基金</t>
  </si>
  <si>
    <t>6.地方建設基金</t>
  </si>
  <si>
    <r>
      <t>7.國立大學校院校務基金</t>
    </r>
    <r>
      <rPr>
        <sz val="10"/>
        <rFont val="標楷體"/>
        <family val="4"/>
      </rPr>
      <t>(54單位彙總數)</t>
    </r>
  </si>
  <si>
    <r>
      <t>1</t>
    </r>
    <r>
      <rPr>
        <sz val="14"/>
        <rFont val="標楷體"/>
        <family val="4"/>
      </rPr>
      <t>.國立臺灣大學校務基金</t>
    </r>
  </si>
  <si>
    <r>
      <t>2</t>
    </r>
    <r>
      <rPr>
        <sz val="14"/>
        <rFont val="標楷體"/>
        <family val="4"/>
      </rPr>
      <t>.國立政治大學校務基金</t>
    </r>
  </si>
  <si>
    <r>
      <t>3</t>
    </r>
    <r>
      <rPr>
        <sz val="14"/>
        <rFont val="標楷體"/>
        <family val="4"/>
      </rPr>
      <t>.國立清華大學校務基金</t>
    </r>
  </si>
  <si>
    <r>
      <t>4</t>
    </r>
    <r>
      <rPr>
        <sz val="14"/>
        <rFont val="標楷體"/>
        <family val="4"/>
      </rPr>
      <t>.國立中興大學校務基金</t>
    </r>
  </si>
  <si>
    <r>
      <t>5</t>
    </r>
    <r>
      <rPr>
        <sz val="14"/>
        <rFont val="標楷體"/>
        <family val="4"/>
      </rPr>
      <t>.國立成功大學校務基金</t>
    </r>
  </si>
  <si>
    <r>
      <t>6</t>
    </r>
    <r>
      <rPr>
        <sz val="14"/>
        <rFont val="標楷體"/>
        <family val="4"/>
      </rPr>
      <t>.國立交通大學校務基金</t>
    </r>
  </si>
  <si>
    <r>
      <t>7</t>
    </r>
    <r>
      <rPr>
        <sz val="14"/>
        <rFont val="標楷體"/>
        <family val="4"/>
      </rPr>
      <t>.國立中央大學校務基金</t>
    </r>
  </si>
  <si>
    <r>
      <t>8</t>
    </r>
    <r>
      <rPr>
        <sz val="14"/>
        <rFont val="標楷體"/>
        <family val="4"/>
      </rPr>
      <t>.國立中山大學校務基金</t>
    </r>
  </si>
  <si>
    <r>
      <t>9</t>
    </r>
    <r>
      <rPr>
        <sz val="14"/>
        <rFont val="標楷體"/>
        <family val="4"/>
      </rPr>
      <t>.國立中正大學校務基金</t>
    </r>
  </si>
  <si>
    <r>
      <t>1</t>
    </r>
    <r>
      <rPr>
        <sz val="14"/>
        <rFont val="Times New Roman"/>
        <family val="1"/>
      </rPr>
      <t>0</t>
    </r>
    <r>
      <rPr>
        <sz val="14"/>
        <rFont val="標楷體"/>
        <family val="4"/>
      </rPr>
      <t>.國立臺灣海洋大學校務基金</t>
    </r>
  </si>
  <si>
    <t>11.國立陽明大學校務基金</t>
  </si>
  <si>
    <r>
      <t>12</t>
    </r>
    <r>
      <rPr>
        <sz val="14"/>
        <rFont val="標楷體"/>
        <family val="4"/>
      </rPr>
      <t>.國立東華大學校務基金</t>
    </r>
  </si>
  <si>
    <r>
      <t>13</t>
    </r>
    <r>
      <rPr>
        <sz val="14"/>
        <rFont val="標楷體"/>
        <family val="4"/>
      </rPr>
      <t>.國立暨南國際大學校務基金</t>
    </r>
  </si>
  <si>
    <r>
      <t>14</t>
    </r>
    <r>
      <rPr>
        <sz val="14"/>
        <rFont val="標楷體"/>
        <family val="4"/>
      </rPr>
      <t>.國立臺北大學校務基金</t>
    </r>
  </si>
  <si>
    <r>
      <t>15</t>
    </r>
    <r>
      <rPr>
        <sz val="14"/>
        <rFont val="標楷體"/>
        <family val="4"/>
      </rPr>
      <t>.國立嘉義大學校務基金</t>
    </r>
  </si>
  <si>
    <r>
      <t>16</t>
    </r>
    <r>
      <rPr>
        <sz val="14"/>
        <rFont val="標楷體"/>
        <family val="4"/>
      </rPr>
      <t>.國立高雄大學校務基金</t>
    </r>
  </si>
  <si>
    <r>
      <t>17</t>
    </r>
    <r>
      <rPr>
        <sz val="14"/>
        <rFont val="標楷體"/>
        <family val="4"/>
      </rPr>
      <t>.國立臺東大學校務基金</t>
    </r>
  </si>
  <si>
    <r>
      <t>18</t>
    </r>
    <r>
      <rPr>
        <sz val="14"/>
        <rFont val="標楷體"/>
        <family val="4"/>
      </rPr>
      <t>.國立宜蘭大學校務基金</t>
    </r>
  </si>
  <si>
    <r>
      <t>19</t>
    </r>
    <r>
      <rPr>
        <sz val="14"/>
        <rFont val="標楷體"/>
        <family val="4"/>
      </rPr>
      <t>.國立聯合大學校務基金</t>
    </r>
  </si>
  <si>
    <r>
      <t>20</t>
    </r>
    <r>
      <rPr>
        <sz val="14"/>
        <rFont val="標楷體"/>
        <family val="4"/>
      </rPr>
      <t>.國立臺南大學校務基金</t>
    </r>
  </si>
  <si>
    <r>
      <t>21</t>
    </r>
    <r>
      <rPr>
        <sz val="14"/>
        <rFont val="標楷體"/>
        <family val="4"/>
      </rPr>
      <t>.國立臺灣師範大學校務基金</t>
    </r>
  </si>
  <si>
    <r>
      <t>22</t>
    </r>
    <r>
      <rPr>
        <sz val="14"/>
        <rFont val="標楷體"/>
        <family val="4"/>
      </rPr>
      <t>.國立彰化師範大學校務基金</t>
    </r>
  </si>
  <si>
    <r>
      <t>23</t>
    </r>
    <r>
      <rPr>
        <sz val="14"/>
        <rFont val="標楷體"/>
        <family val="4"/>
      </rPr>
      <t>.國立高雄師範大學校務基金</t>
    </r>
  </si>
  <si>
    <r>
      <t>24</t>
    </r>
    <r>
      <rPr>
        <sz val="14"/>
        <rFont val="標楷體"/>
        <family val="4"/>
      </rPr>
      <t>.國立臺北教育大學校務基金</t>
    </r>
  </si>
  <si>
    <r>
      <t>25</t>
    </r>
    <r>
      <rPr>
        <sz val="14"/>
        <rFont val="標楷體"/>
        <family val="4"/>
      </rPr>
      <t>.國立新竹教育大學校務基金</t>
    </r>
  </si>
  <si>
    <r>
      <t>26</t>
    </r>
    <r>
      <rPr>
        <sz val="14"/>
        <rFont val="標楷體"/>
        <family val="4"/>
      </rPr>
      <t>.國立臺中教育大學校務基金</t>
    </r>
  </si>
  <si>
    <r>
      <t>27</t>
    </r>
    <r>
      <rPr>
        <sz val="14"/>
        <rFont val="標楷體"/>
        <family val="4"/>
      </rPr>
      <t>.國立屏東教育大學校務基金</t>
    </r>
  </si>
  <si>
    <r>
      <t>28</t>
    </r>
    <r>
      <rPr>
        <sz val="14"/>
        <rFont val="標楷體"/>
        <family val="4"/>
      </rPr>
      <t>.國立花蓮教育大學校務基金</t>
    </r>
  </si>
  <si>
    <r>
      <t>29</t>
    </r>
    <r>
      <rPr>
        <sz val="14"/>
        <rFont val="標楷體"/>
        <family val="4"/>
      </rPr>
      <t>.國立臺北藝術大學校務基金</t>
    </r>
  </si>
  <si>
    <r>
      <t>30</t>
    </r>
    <r>
      <rPr>
        <sz val="14"/>
        <rFont val="標楷體"/>
        <family val="4"/>
      </rPr>
      <t>.國立臺灣藝術大學校務基金</t>
    </r>
  </si>
  <si>
    <r>
      <t>31</t>
    </r>
    <r>
      <rPr>
        <sz val="14"/>
        <rFont val="標楷體"/>
        <family val="4"/>
      </rPr>
      <t>.國立臺南藝術大學校務基金</t>
    </r>
  </si>
  <si>
    <r>
      <t>32</t>
    </r>
    <r>
      <rPr>
        <sz val="14"/>
        <rFont val="標楷體"/>
        <family val="4"/>
      </rPr>
      <t>.國立空中大學校務基金</t>
    </r>
  </si>
  <si>
    <r>
      <t>33</t>
    </r>
    <r>
      <rPr>
        <sz val="14"/>
        <rFont val="標楷體"/>
        <family val="4"/>
      </rPr>
      <t>.國立臺灣科技大學校務基金</t>
    </r>
  </si>
  <si>
    <r>
      <t>34</t>
    </r>
    <r>
      <rPr>
        <sz val="14"/>
        <rFont val="標楷體"/>
        <family val="4"/>
      </rPr>
      <t>.國立臺北科技大學校務基金</t>
    </r>
  </si>
  <si>
    <r>
      <t>35</t>
    </r>
    <r>
      <rPr>
        <sz val="14"/>
        <rFont val="標楷體"/>
        <family val="4"/>
      </rPr>
      <t>.國立雲林科技大學校務基金</t>
    </r>
  </si>
  <si>
    <r>
      <t>36</t>
    </r>
    <r>
      <rPr>
        <sz val="14"/>
        <rFont val="標楷體"/>
        <family val="4"/>
      </rPr>
      <t>.國立虎尾技術學院校務基金</t>
    </r>
  </si>
  <si>
    <r>
      <t>37</t>
    </r>
    <r>
      <rPr>
        <sz val="14"/>
        <rFont val="標楷體"/>
        <family val="4"/>
      </rPr>
      <t>.國立高雄第一科技大學校務基金</t>
    </r>
  </si>
  <si>
    <r>
      <t>38</t>
    </r>
    <r>
      <rPr>
        <sz val="14"/>
        <rFont val="標楷體"/>
        <family val="4"/>
      </rPr>
      <t>.國立高雄應用科技大學校務基金</t>
    </r>
  </si>
  <si>
    <r>
      <t>39</t>
    </r>
    <r>
      <rPr>
        <sz val="14"/>
        <rFont val="標楷體"/>
        <family val="4"/>
      </rPr>
      <t>.國立高雄海洋科技大學校務基金</t>
    </r>
  </si>
  <si>
    <r>
      <t>40</t>
    </r>
    <r>
      <rPr>
        <sz val="14"/>
        <rFont val="標楷體"/>
        <family val="4"/>
      </rPr>
      <t>.國立屏東科技大學校務基金</t>
    </r>
  </si>
  <si>
    <r>
      <t>41</t>
    </r>
    <r>
      <rPr>
        <sz val="14"/>
        <rFont val="標楷體"/>
        <family val="4"/>
      </rPr>
      <t>.國立澎湖科技大學校務基金</t>
    </r>
  </si>
  <si>
    <r>
      <t>42</t>
    </r>
    <r>
      <rPr>
        <sz val="14"/>
        <rFont val="標楷體"/>
        <family val="4"/>
      </rPr>
      <t>.國立臺北護理學院校務基金</t>
    </r>
  </si>
  <si>
    <r>
      <t>43</t>
    </r>
    <r>
      <rPr>
        <sz val="14"/>
        <rFont val="標楷體"/>
        <family val="4"/>
      </rPr>
      <t>.國立體育學院校務基金</t>
    </r>
  </si>
  <si>
    <r>
      <t>44</t>
    </r>
    <r>
      <rPr>
        <sz val="14"/>
        <rFont val="標楷體"/>
        <family val="4"/>
      </rPr>
      <t>.國立臺灣體育學院校務基金</t>
    </r>
  </si>
  <si>
    <r>
      <t>45</t>
    </r>
    <r>
      <rPr>
        <sz val="14"/>
        <rFont val="標楷體"/>
        <family val="4"/>
      </rPr>
      <t>.國立臺北商業技術學院校務基金</t>
    </r>
  </si>
  <si>
    <r>
      <t>46</t>
    </r>
    <r>
      <rPr>
        <sz val="14"/>
        <rFont val="標楷體"/>
        <family val="4"/>
      </rPr>
      <t>.國立臺中技術學院校務基金</t>
    </r>
  </si>
  <si>
    <r>
      <t>47</t>
    </r>
    <r>
      <rPr>
        <sz val="14"/>
        <rFont val="標楷體"/>
        <family val="4"/>
      </rPr>
      <t>.國立勤益技術學院校務基金</t>
    </r>
  </si>
  <si>
    <r>
      <t>48</t>
    </r>
    <r>
      <rPr>
        <sz val="14"/>
        <rFont val="標楷體"/>
        <family val="4"/>
      </rPr>
      <t>.國立高雄餐旅學院校務基金</t>
    </r>
  </si>
  <si>
    <r>
      <t>49</t>
    </r>
    <r>
      <rPr>
        <sz val="14"/>
        <rFont val="標楷體"/>
        <family val="4"/>
      </rPr>
      <t>.國立屏東商業技術學院校務基金</t>
    </r>
  </si>
  <si>
    <r>
      <t>50</t>
    </r>
    <r>
      <rPr>
        <sz val="14"/>
        <rFont val="標楷體"/>
        <family val="4"/>
      </rPr>
      <t>.國立金門技術學院校務基金</t>
    </r>
  </si>
  <si>
    <r>
      <t>51</t>
    </r>
    <r>
      <rPr>
        <sz val="14"/>
        <rFont val="標楷體"/>
        <family val="4"/>
      </rPr>
      <t>.國立臺中護理專科學校校務基金</t>
    </r>
  </si>
  <si>
    <r>
      <t>52</t>
    </r>
    <r>
      <rPr>
        <sz val="14"/>
        <rFont val="標楷體"/>
        <family val="4"/>
      </rPr>
      <t>.國立臺南護理專科學校校務基金</t>
    </r>
  </si>
  <si>
    <r>
      <t>53</t>
    </r>
    <r>
      <rPr>
        <sz val="14"/>
        <rFont val="標楷體"/>
        <family val="4"/>
      </rPr>
      <t>.國立臺灣戲曲專科學校校務基金</t>
    </r>
  </si>
  <si>
    <t>8.國立臺灣大學附設醫院作業基金</t>
  </si>
  <si>
    <t>9.國立成功大學附設醫院作業基金</t>
  </si>
  <si>
    <t>10.國立社教機構作業基金</t>
  </si>
  <si>
    <t>11.國立高級中等學校校務基金</t>
  </si>
  <si>
    <t>12.法務部監所作業基金</t>
  </si>
  <si>
    <t>已達成</t>
  </si>
  <si>
    <t>13.經濟作業基金</t>
  </si>
  <si>
    <t>14.水資源作業基金</t>
  </si>
  <si>
    <t>15.交通作業基金</t>
  </si>
  <si>
    <t>16.國軍退除役官兵安置基金</t>
  </si>
  <si>
    <t>17.榮民醫療作業基金</t>
  </si>
  <si>
    <t>18.科學工業園區管理局作業基金</t>
  </si>
  <si>
    <t>19.農業作業基金</t>
  </si>
  <si>
    <t>20.醫療藥品基金</t>
  </si>
  <si>
    <t>21.管制藥品管理局製藥工廠作業基金</t>
  </si>
  <si>
    <t>22.中央公務人員購置住宅貸款基金</t>
  </si>
  <si>
    <t>23.故宮文物藝術發展基金</t>
  </si>
  <si>
    <t>24.原住民族綜合發展基金</t>
  </si>
  <si>
    <t>2.離島建設基金</t>
  </si>
  <si>
    <t>3.行政院公營事業民營化基金</t>
  </si>
  <si>
    <t>4.社會福利基金</t>
  </si>
  <si>
    <t>5.外籍配偶照顧輔導基金</t>
  </si>
  <si>
    <t>6.學產基金</t>
  </si>
  <si>
    <t>7.經濟特別收入基金</t>
  </si>
  <si>
    <t>8.核能發電後端營運基金</t>
  </si>
  <si>
    <t>9.航港建設基金</t>
  </si>
  <si>
    <t>原子能委員會主管</t>
  </si>
  <si>
    <t>10.核子事故緊急應變基金</t>
  </si>
  <si>
    <t>11.農業特別收入基金</t>
  </si>
  <si>
    <t>12.就業安定基金</t>
  </si>
  <si>
    <t>13.健康照護基金</t>
  </si>
  <si>
    <t>14.環境保護基金</t>
  </si>
  <si>
    <t>15.中華發展基金</t>
  </si>
  <si>
    <t>新聞局主管</t>
  </si>
  <si>
    <t>16.有線廣播電視事業發展基金</t>
  </si>
  <si>
    <t>金融監督管理委員會主管</t>
  </si>
  <si>
    <t>17.金融監督管理基金</t>
  </si>
  <si>
    <t>18.行政院金融重建基金</t>
  </si>
  <si>
    <t>國家通訊傳播管理委員會主管</t>
  </si>
  <si>
    <t>19.通訊傳播監督管理基金</t>
  </si>
  <si>
    <t>資本計畫基金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</si>
</sst>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#,###"/>
    <numFmt numFmtId="183" formatCode="0_);[Red]\(0\)"/>
    <numFmt numFmtId="184" formatCode="#,##0_);[Red]\(#,##0\)"/>
    <numFmt numFmtId="185" formatCode="#,###_ "/>
    <numFmt numFmtId="186" formatCode="_(* #,##0.00_);_(* \(#,##0.00\);_(* &quot;-&quot;??_);_(@_)"/>
    <numFmt numFmtId="187" formatCode="#,##0\ \ \ \ "/>
    <numFmt numFmtId="188" formatCode="#,###_);[Red]\(#,###\)"/>
    <numFmt numFmtId="189" formatCode="_(* #,##0.00;_(&quot;–&quot;* #,##0.00;_(* &quot;…&quot;_);_(@_)"/>
    <numFmt numFmtId="190" formatCode="_-* #,##0_-;\-* #,##0_-;_-* &quot;&quot;_-;_-@_-"/>
    <numFmt numFmtId="191" formatCode="_-* #,##0_-;\-* #,##0_-;_-* &quot;-   &quot;\ \ _-;_-@_-"/>
    <numFmt numFmtId="192" formatCode="#,##0\ \ \ \ \ "/>
    <numFmt numFmtId="193" formatCode="#,##0\ \ \ \ \ \ \ \ \ "/>
    <numFmt numFmtId="194" formatCode="_(* #,##0,,_);_(* &quot;–&quot;\ #,##0,,_);_(* &quot;&quot;_);_(@_)"/>
    <numFmt numFmtId="195" formatCode="#,##0.0_);\(#,##0.0\)"/>
    <numFmt numFmtId="196" formatCode="_-* #,##0.0_-;\-* #,##0.0_-;_-* &quot;-&quot;??_-;_-@_-"/>
    <numFmt numFmtId="197" formatCode="_-* #,##0_-;\-* #,##0_-;_-* &quot;-&quot;??_-;_-@_-"/>
    <numFmt numFmtId="198" formatCode="_-* #,##0_-;\-* #,##0_-;_-* &quot; &quot;_-;_-@_-"/>
    <numFmt numFmtId="199" formatCode="_-* #,##0.000_-;\-* #,##0.000_-;_-* &quot;-&quot;??_-;_-@_-"/>
    <numFmt numFmtId="200" formatCode="_(* #,##0.0_);_(* \(#,##0.0\);_(* &quot;-&quot;_);_(@_)"/>
    <numFmt numFmtId="201" formatCode="_-* #,##0_-;\-* #,##0_-;_-* &quot;     -&quot;??_-;_-@_-"/>
    <numFmt numFmtId="202" formatCode="\(#,##0\)"/>
    <numFmt numFmtId="203" formatCode="#,##0\ \ \ \ \ \ \ \ \ \ \ \ \ "/>
    <numFmt numFmtId="204" formatCode="#,##0.0"/>
    <numFmt numFmtId="205" formatCode="_-* #,##0.0000_-;\-* #,##0.0000_-;_-* &quot;-&quot;??_-;_-@_-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"/>
    <numFmt numFmtId="213" formatCode="_(* #,##0.00_);_(* \(#,##0.00\);_(* &quot;-&quot;_);_(@_)"/>
    <numFmt numFmtId="214" formatCode="_(* #,##0,,_);_(&quot;–&quot;* #,##0,,_);_(* &quot;&quot;_);_(@_)"/>
    <numFmt numFmtId="215" formatCode="_-* #,###_-;\-* #,###_-;_-* &quot;-&quot;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#,##0.0;\-#,##0.0"/>
    <numFmt numFmtId="220" formatCode="_-* #,##0\ \ \ \ \ \ _-;\-* #,##0_-;_-* &quot;-      &quot;_-;_-@_-"/>
    <numFmt numFmtId="221" formatCode="_-* #,##0\ \ \ \ _-;\-* #,##0_-;_-* &quot;-&quot;\ \ \ \ _-;_-@_-"/>
    <numFmt numFmtId="222" formatCode="0.00_ "/>
  </numFmts>
  <fonts count="28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1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標楷體"/>
      <family val="4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2" fillId="0" borderId="0" xfId="19" applyFont="1">
      <alignment vertical="top"/>
      <protection/>
    </xf>
    <xf numFmtId="0" fontId="13" fillId="0" borderId="0" xfId="19" applyFont="1" applyAlignment="1">
      <alignment horizontal="right"/>
      <protection/>
    </xf>
    <xf numFmtId="0" fontId="15" fillId="0" borderId="0" xfId="19" applyFont="1" applyBorder="1">
      <alignment vertical="top"/>
      <protection/>
    </xf>
    <xf numFmtId="0" fontId="15" fillId="0" borderId="0" xfId="19" applyFont="1">
      <alignment vertical="top"/>
      <protection/>
    </xf>
    <xf numFmtId="0" fontId="17" fillId="0" borderId="1" xfId="19" applyFont="1" applyBorder="1" applyAlignment="1">
      <alignment vertical="top" wrapText="1"/>
      <protection/>
    </xf>
    <xf numFmtId="3" fontId="18" fillId="0" borderId="1" xfId="19" applyNumberFormat="1" applyFont="1" applyBorder="1">
      <alignment vertical="top"/>
      <protection/>
    </xf>
    <xf numFmtId="184" fontId="18" fillId="0" borderId="1" xfId="19" applyNumberFormat="1" applyFont="1" applyBorder="1">
      <alignment vertical="top"/>
      <protection/>
    </xf>
    <xf numFmtId="0" fontId="19" fillId="0" borderId="0" xfId="19" applyFont="1" applyBorder="1">
      <alignment vertical="top"/>
      <protection/>
    </xf>
    <xf numFmtId="0" fontId="19" fillId="0" borderId="0" xfId="19" applyFont="1">
      <alignment vertical="top"/>
      <protection/>
    </xf>
    <xf numFmtId="0" fontId="17" fillId="0" borderId="1" xfId="19" applyFont="1" applyBorder="1" applyAlignment="1">
      <alignment horizontal="left" vertical="top" wrapText="1" indent="1"/>
      <protection/>
    </xf>
    <xf numFmtId="0" fontId="14" fillId="0" borderId="1" xfId="19" applyFont="1" applyBorder="1" applyAlignment="1">
      <alignment horizontal="left" vertical="top" wrapText="1" indent="1"/>
      <protection/>
    </xf>
    <xf numFmtId="3" fontId="20" fillId="0" borderId="1" xfId="19" applyNumberFormat="1" applyFont="1" applyBorder="1">
      <alignment vertical="top"/>
      <protection/>
    </xf>
    <xf numFmtId="184" fontId="20" fillId="0" borderId="1" xfId="19" applyNumberFormat="1" applyFont="1" applyBorder="1">
      <alignment vertical="top"/>
      <protection/>
    </xf>
    <xf numFmtId="0" fontId="12" fillId="0" borderId="0" xfId="19" applyFont="1" applyBorder="1">
      <alignment vertical="top"/>
      <protection/>
    </xf>
    <xf numFmtId="184" fontId="17" fillId="0" borderId="1" xfId="19" applyNumberFormat="1" applyFont="1" applyBorder="1" applyAlignment="1">
      <alignment horizontal="right" vertical="top"/>
      <protection/>
    </xf>
    <xf numFmtId="184" fontId="14" fillId="0" borderId="1" xfId="19" applyNumberFormat="1" applyFont="1" applyBorder="1" applyAlignment="1">
      <alignment horizontal="right" vertical="top"/>
      <protection/>
    </xf>
    <xf numFmtId="0" fontId="22" fillId="0" borderId="1" xfId="19" applyFont="1" applyBorder="1" applyAlignment="1">
      <alignment horizontal="left" vertical="top" wrapText="1" indent="1"/>
      <protection/>
    </xf>
    <xf numFmtId="3" fontId="16" fillId="0" borderId="1" xfId="19" applyNumberFormat="1" applyFont="1" applyBorder="1">
      <alignment vertical="top"/>
      <protection/>
    </xf>
    <xf numFmtId="0" fontId="24" fillId="0" borderId="0" xfId="19" applyFont="1" applyBorder="1">
      <alignment vertical="top"/>
      <protection/>
    </xf>
    <xf numFmtId="0" fontId="24" fillId="0" borderId="0" xfId="19" applyFont="1">
      <alignment vertical="top"/>
      <protection/>
    </xf>
    <xf numFmtId="0" fontId="16" fillId="0" borderId="1" xfId="19" applyFont="1" applyBorder="1" applyAlignment="1">
      <alignment horizontal="left" vertical="top" wrapText="1" indent="1"/>
      <protection/>
    </xf>
    <xf numFmtId="0" fontId="25" fillId="0" borderId="0" xfId="19" applyFont="1" applyBorder="1">
      <alignment vertical="top"/>
      <protection/>
    </xf>
    <xf numFmtId="0" fontId="25" fillId="0" borderId="0" xfId="19" applyFont="1">
      <alignment vertical="top"/>
      <protection/>
    </xf>
    <xf numFmtId="41" fontId="16" fillId="0" borderId="1" xfId="19" applyNumberFormat="1" applyFont="1" applyBorder="1">
      <alignment vertical="top"/>
      <protection/>
    </xf>
    <xf numFmtId="0" fontId="16" fillId="0" borderId="1" xfId="19" applyFont="1" applyFill="1" applyBorder="1" applyAlignment="1">
      <alignment horizontal="left" vertical="top" wrapText="1" indent="1"/>
      <protection/>
    </xf>
    <xf numFmtId="3" fontId="16" fillId="0" borderId="1" xfId="19" applyNumberFormat="1" applyFont="1" applyFill="1" applyBorder="1">
      <alignment vertical="top"/>
      <protection/>
    </xf>
    <xf numFmtId="0" fontId="25" fillId="0" borderId="0" xfId="19" applyFont="1" applyFill="1" applyBorder="1">
      <alignment vertical="top"/>
      <protection/>
    </xf>
    <xf numFmtId="0" fontId="25" fillId="0" borderId="0" xfId="19" applyFont="1" applyFill="1">
      <alignment vertical="top"/>
      <protection/>
    </xf>
    <xf numFmtId="0" fontId="12" fillId="0" borderId="0" xfId="19" applyFont="1" applyBorder="1" applyAlignment="1">
      <alignment vertical="center"/>
      <protection/>
    </xf>
    <xf numFmtId="0" fontId="12" fillId="0" borderId="0" xfId="19" applyFont="1" applyAlignment="1">
      <alignment vertical="center"/>
      <protection/>
    </xf>
    <xf numFmtId="179" fontId="18" fillId="0" borderId="1" xfId="19" applyNumberFormat="1" applyFont="1" applyBorder="1">
      <alignment vertical="top"/>
      <protection/>
    </xf>
    <xf numFmtId="179" fontId="20" fillId="0" borderId="1" xfId="19" applyNumberFormat="1" applyFont="1" applyBorder="1">
      <alignment vertical="top"/>
      <protection/>
    </xf>
    <xf numFmtId="41" fontId="18" fillId="0" borderId="1" xfId="19" applyNumberFormat="1" applyFont="1" applyBorder="1" applyAlignment="1">
      <alignment horizontal="right" vertical="top"/>
      <protection/>
    </xf>
    <xf numFmtId="41" fontId="20" fillId="0" borderId="1" xfId="19" applyNumberFormat="1" applyFont="1" applyBorder="1" applyAlignment="1">
      <alignment horizontal="right" vertical="top"/>
      <protection/>
    </xf>
    <xf numFmtId="0" fontId="14" fillId="0" borderId="1" xfId="19" applyFont="1" applyFill="1" applyBorder="1" applyAlignment="1">
      <alignment horizontal="left" vertical="top" wrapText="1" indent="1"/>
      <protection/>
    </xf>
    <xf numFmtId="3" fontId="20" fillId="0" borderId="1" xfId="19" applyNumberFormat="1" applyFont="1" applyFill="1" applyBorder="1">
      <alignment vertical="top"/>
      <protection/>
    </xf>
    <xf numFmtId="0" fontId="12" fillId="0" borderId="0" xfId="19" applyFont="1" applyFill="1" applyBorder="1">
      <alignment vertical="top"/>
      <protection/>
    </xf>
    <xf numFmtId="0" fontId="12" fillId="0" borderId="0" xfId="19" applyFont="1" applyFill="1">
      <alignment vertical="top"/>
      <protection/>
    </xf>
    <xf numFmtId="0" fontId="17" fillId="0" borderId="1" xfId="19" applyFont="1" applyBorder="1" applyAlignment="1">
      <alignment horizontal="center" vertical="top" wrapText="1"/>
      <protection/>
    </xf>
    <xf numFmtId="0" fontId="27" fillId="0" borderId="0" xfId="0" applyFont="1" applyBorder="1" applyAlignment="1">
      <alignment horizontal="left" vertical="top"/>
    </xf>
    <xf numFmtId="0" fontId="12" fillId="0" borderId="0" xfId="19" applyFont="1" applyAlignment="1">
      <alignment horizontal="right" vertical="top"/>
      <protection/>
    </xf>
    <xf numFmtId="41" fontId="12" fillId="0" borderId="0" xfId="19" applyNumberFormat="1" applyFont="1">
      <alignment vertical="top"/>
      <protection/>
    </xf>
    <xf numFmtId="0" fontId="26" fillId="0" borderId="2" xfId="0" applyFont="1" applyBorder="1" applyAlignment="1">
      <alignment horizontal="left" vertical="top"/>
    </xf>
    <xf numFmtId="0" fontId="26" fillId="0" borderId="3" xfId="0" applyFont="1" applyBorder="1" applyAlignment="1">
      <alignment horizontal="left" vertical="top"/>
    </xf>
    <xf numFmtId="0" fontId="26" fillId="0" borderId="4" xfId="0" applyFont="1" applyBorder="1" applyAlignment="1">
      <alignment horizontal="left" vertical="top"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4" fillId="0" borderId="5" xfId="19" applyFont="1" applyBorder="1" applyAlignment="1">
      <alignment horizontal="center" vertical="center"/>
      <protection/>
    </xf>
    <xf numFmtId="0" fontId="14" fillId="0" borderId="6" xfId="19" applyFont="1" applyBorder="1" applyAlignment="1">
      <alignment horizontal="center" vertical="center"/>
      <protection/>
    </xf>
    <xf numFmtId="0" fontId="14" fillId="0" borderId="5" xfId="19" applyFont="1" applyBorder="1" applyAlignment="1">
      <alignment horizontal="center" vertical="center" wrapText="1"/>
      <protection/>
    </xf>
    <xf numFmtId="0" fontId="14" fillId="0" borderId="6" xfId="19" applyFont="1" applyBorder="1" applyAlignment="1">
      <alignment horizontal="center" vertical="center" wrapText="1"/>
      <protection/>
    </xf>
  </cellXfs>
  <cellStyles count="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Q106\Local%20Settings\Temporary%20Internet%20Files\Content.IE5\0ZJBQ4TX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zoomScale="75" zoomScaleNormal="75" workbookViewId="0" topLeftCell="A1">
      <selection activeCell="D5" sqref="D5"/>
    </sheetView>
  </sheetViews>
  <sheetFormatPr defaultColWidth="9.00390625" defaultRowHeight="16.5"/>
  <cols>
    <col min="1" max="1" width="48.75390625" style="1" customWidth="1"/>
    <col min="2" max="4" width="20.625" style="1" customWidth="1"/>
    <col min="5" max="5" width="20.625" style="41" customWidth="1"/>
    <col min="6" max="6" width="2.25390625" style="1" customWidth="1"/>
    <col min="7" max="16384" width="5.875" style="1" customWidth="1"/>
  </cols>
  <sheetData>
    <row r="1" spans="1:5" ht="27.75" customHeight="1">
      <c r="A1" s="46" t="s">
        <v>27</v>
      </c>
      <c r="B1" s="47"/>
      <c r="C1" s="47"/>
      <c r="D1" s="47"/>
      <c r="E1" s="48"/>
    </row>
    <row r="2" ht="13.5" customHeight="1">
      <c r="E2" s="2" t="s">
        <v>0</v>
      </c>
    </row>
    <row r="3" spans="1:6" s="4" customFormat="1" ht="20.25" customHeight="1">
      <c r="A3" s="49" t="s">
        <v>1</v>
      </c>
      <c r="B3" s="51" t="s">
        <v>28</v>
      </c>
      <c r="C3" s="51" t="s">
        <v>29</v>
      </c>
      <c r="D3" s="51" t="s">
        <v>30</v>
      </c>
      <c r="E3" s="51" t="s">
        <v>31</v>
      </c>
      <c r="F3" s="3"/>
    </row>
    <row r="4" spans="1:6" s="4" customFormat="1" ht="29.25" customHeight="1">
      <c r="A4" s="50"/>
      <c r="B4" s="52"/>
      <c r="C4" s="52"/>
      <c r="D4" s="52"/>
      <c r="E4" s="52"/>
      <c r="F4" s="3"/>
    </row>
    <row r="5" spans="1:6" s="9" customFormat="1" ht="22.5" customHeight="1">
      <c r="A5" s="5" t="s">
        <v>2</v>
      </c>
      <c r="B5" s="6">
        <f>B6+B8+B10+B14+B16+B75+B77+B80+B82+B85+B87+B89+B92+B94+B96</f>
        <v>27978</v>
      </c>
      <c r="C5" s="6">
        <f>C6+C8+C10+C14+C16+C75+C77+C80+C82+C85+C87+C89+C92+C94+C96</f>
        <v>38113</v>
      </c>
      <c r="D5" s="6">
        <f aca="true" t="shared" si="0" ref="D5:D36">C5-B5</f>
        <v>10135</v>
      </c>
      <c r="E5" s="7">
        <f>ABS(D5*100/B5)</f>
        <v>36.224890985774536</v>
      </c>
      <c r="F5" s="8"/>
    </row>
    <row r="6" spans="1:6" s="9" customFormat="1" ht="22.5" customHeight="1">
      <c r="A6" s="10" t="s">
        <v>3</v>
      </c>
      <c r="B6" s="6">
        <f>SUM(B7:B7)</f>
        <v>10984</v>
      </c>
      <c r="C6" s="6">
        <f>SUM(C7:C7)</f>
        <v>9920</v>
      </c>
      <c r="D6" s="6">
        <f t="shared" si="0"/>
        <v>-1064</v>
      </c>
      <c r="E6" s="7">
        <f>ABS(D6*100/B6)</f>
        <v>9.686817188638019</v>
      </c>
      <c r="F6" s="8"/>
    </row>
    <row r="7" spans="1:6" ht="22.5" customHeight="1">
      <c r="A7" s="11" t="s">
        <v>32</v>
      </c>
      <c r="B7" s="12">
        <v>10984</v>
      </c>
      <c r="C7" s="12">
        <v>9920</v>
      </c>
      <c r="D7" s="12">
        <f t="shared" si="0"/>
        <v>-1064</v>
      </c>
      <c r="E7" s="13">
        <f>ABS(D7*100/B7)</f>
        <v>9.686817188638019</v>
      </c>
      <c r="F7" s="14"/>
    </row>
    <row r="8" spans="1:6" s="9" customFormat="1" ht="22.5" customHeight="1">
      <c r="A8" s="10" t="s">
        <v>4</v>
      </c>
      <c r="B8" s="6">
        <f>SUM(B9:B9)</f>
        <v>-2389</v>
      </c>
      <c r="C8" s="6">
        <f>SUM(C9:C9)</f>
        <v>11513</v>
      </c>
      <c r="D8" s="6">
        <f t="shared" si="0"/>
        <v>13902</v>
      </c>
      <c r="E8" s="15" t="s">
        <v>33</v>
      </c>
      <c r="F8" s="8"/>
    </row>
    <row r="9" spans="1:6" ht="22.5" customHeight="1">
      <c r="A9" s="11" t="s">
        <v>34</v>
      </c>
      <c r="B9" s="12">
        <v>-2389</v>
      </c>
      <c r="C9" s="12">
        <v>11513</v>
      </c>
      <c r="D9" s="12">
        <f t="shared" si="0"/>
        <v>13902</v>
      </c>
      <c r="E9" s="16" t="s">
        <v>33</v>
      </c>
      <c r="F9" s="14"/>
    </row>
    <row r="10" spans="1:6" s="9" customFormat="1" ht="22.5" customHeight="1">
      <c r="A10" s="10" t="s">
        <v>5</v>
      </c>
      <c r="B10" s="6">
        <f>SUM(B11:B13)</f>
        <v>-2237</v>
      </c>
      <c r="C10" s="6">
        <f>SUM(C11:C13)</f>
        <v>-3245</v>
      </c>
      <c r="D10" s="6">
        <f t="shared" si="0"/>
        <v>-1008</v>
      </c>
      <c r="E10" s="7">
        <f>ABS(D10*100/B10)</f>
        <v>45.06034868126956</v>
      </c>
      <c r="F10" s="8"/>
    </row>
    <row r="11" spans="1:6" ht="22.5" customHeight="1">
      <c r="A11" s="11" t="s">
        <v>35</v>
      </c>
      <c r="B11" s="12">
        <v>938</v>
      </c>
      <c r="C11" s="12">
        <v>1319</v>
      </c>
      <c r="D11" s="12">
        <f t="shared" si="0"/>
        <v>381</v>
      </c>
      <c r="E11" s="13">
        <f>ABS(D11*100/B11)</f>
        <v>40.6183368869936</v>
      </c>
      <c r="F11" s="14"/>
    </row>
    <row r="12" spans="1:6" ht="22.5" customHeight="1">
      <c r="A12" s="11" t="s">
        <v>36</v>
      </c>
      <c r="B12" s="12">
        <v>1076</v>
      </c>
      <c r="C12" s="12">
        <v>-185</v>
      </c>
      <c r="D12" s="12">
        <f t="shared" si="0"/>
        <v>-1261</v>
      </c>
      <c r="E12" s="16" t="s">
        <v>37</v>
      </c>
      <c r="F12" s="14"/>
    </row>
    <row r="13" spans="1:6" ht="22.5" customHeight="1">
      <c r="A13" s="11" t="s">
        <v>38</v>
      </c>
      <c r="B13" s="12">
        <v>-4251</v>
      </c>
      <c r="C13" s="12">
        <v>-4379</v>
      </c>
      <c r="D13" s="12">
        <f t="shared" si="0"/>
        <v>-128</v>
      </c>
      <c r="E13" s="13">
        <f>ABS(D13*100/B13)</f>
        <v>3.0110562220653962</v>
      </c>
      <c r="F13" s="14"/>
    </row>
    <row r="14" spans="1:6" s="9" customFormat="1" ht="22.5" customHeight="1">
      <c r="A14" s="10" t="s">
        <v>6</v>
      </c>
      <c r="B14" s="6">
        <f>SUM(B15)</f>
        <v>420</v>
      </c>
      <c r="C14" s="6">
        <f>SUM(C15)</f>
        <v>448</v>
      </c>
      <c r="D14" s="6">
        <f t="shared" si="0"/>
        <v>28</v>
      </c>
      <c r="E14" s="7">
        <f>ABS(D14*100/B14)</f>
        <v>6.666666666666667</v>
      </c>
      <c r="F14" s="8"/>
    </row>
    <row r="15" spans="1:6" ht="22.5" customHeight="1">
      <c r="A15" s="11" t="s">
        <v>39</v>
      </c>
      <c r="B15" s="12">
        <v>420</v>
      </c>
      <c r="C15" s="12">
        <v>448</v>
      </c>
      <c r="D15" s="12">
        <f t="shared" si="0"/>
        <v>28</v>
      </c>
      <c r="E15" s="13">
        <f>ABS(D15*100/B15)</f>
        <v>6.666666666666667</v>
      </c>
      <c r="F15" s="14"/>
    </row>
    <row r="16" spans="1:6" s="9" customFormat="1" ht="22.5" customHeight="1">
      <c r="A16" s="10" t="s">
        <v>7</v>
      </c>
      <c r="B16" s="6">
        <f>B17+B71+B72+B73+B74</f>
        <v>865</v>
      </c>
      <c r="C16" s="6">
        <f>C17+C71+C72+C73+C74</f>
        <v>-3168</v>
      </c>
      <c r="D16" s="6">
        <f t="shared" si="0"/>
        <v>-4033</v>
      </c>
      <c r="E16" s="15" t="s">
        <v>37</v>
      </c>
      <c r="F16" s="8"/>
    </row>
    <row r="17" spans="1:6" s="20" customFormat="1" ht="22.5" customHeight="1">
      <c r="A17" s="17" t="s">
        <v>40</v>
      </c>
      <c r="B17" s="18">
        <v>46</v>
      </c>
      <c r="C17" s="18">
        <v>-5169</v>
      </c>
      <c r="D17" s="12">
        <f t="shared" si="0"/>
        <v>-5215</v>
      </c>
      <c r="E17" s="16" t="s">
        <v>37</v>
      </c>
      <c r="F17" s="19"/>
    </row>
    <row r="18" spans="1:6" s="23" customFormat="1" ht="22.5" customHeight="1" hidden="1">
      <c r="A18" s="21" t="s">
        <v>41</v>
      </c>
      <c r="B18" s="18">
        <v>8</v>
      </c>
      <c r="C18" s="18">
        <v>-985</v>
      </c>
      <c r="D18" s="6">
        <f t="shared" si="0"/>
        <v>-993</v>
      </c>
      <c r="E18" s="7">
        <f aca="true" t="shared" si="1" ref="E18:E49">ABS(D18*100/B18)</f>
        <v>12412.5</v>
      </c>
      <c r="F18" s="22"/>
    </row>
    <row r="19" spans="1:6" s="23" customFormat="1" ht="22.5" customHeight="1" hidden="1">
      <c r="A19" s="21" t="s">
        <v>42</v>
      </c>
      <c r="B19" s="18">
        <v>2</v>
      </c>
      <c r="C19" s="18">
        <v>-272</v>
      </c>
      <c r="D19" s="6">
        <f t="shared" si="0"/>
        <v>-274</v>
      </c>
      <c r="E19" s="7">
        <f t="shared" si="1"/>
        <v>13700</v>
      </c>
      <c r="F19" s="22"/>
    </row>
    <row r="20" spans="1:6" s="23" customFormat="1" ht="22.5" customHeight="1" hidden="1">
      <c r="A20" s="21" t="s">
        <v>43</v>
      </c>
      <c r="B20" s="18">
        <v>3</v>
      </c>
      <c r="C20" s="18">
        <v>195</v>
      </c>
      <c r="D20" s="6">
        <f t="shared" si="0"/>
        <v>192</v>
      </c>
      <c r="E20" s="7">
        <f t="shared" si="1"/>
        <v>6400</v>
      </c>
      <c r="F20" s="22"/>
    </row>
    <row r="21" spans="1:6" s="23" customFormat="1" ht="22.5" customHeight="1" hidden="1">
      <c r="A21" s="21" t="s">
        <v>44</v>
      </c>
      <c r="B21" s="18">
        <v>1</v>
      </c>
      <c r="C21" s="18">
        <v>-314</v>
      </c>
      <c r="D21" s="6">
        <f t="shared" si="0"/>
        <v>-315</v>
      </c>
      <c r="E21" s="7">
        <f t="shared" si="1"/>
        <v>31500</v>
      </c>
      <c r="F21" s="22"/>
    </row>
    <row r="22" spans="1:6" s="23" customFormat="1" ht="22.5" customHeight="1" hidden="1">
      <c r="A22" s="21" t="s">
        <v>45</v>
      </c>
      <c r="B22" s="18">
        <v>1</v>
      </c>
      <c r="C22" s="18">
        <v>-437</v>
      </c>
      <c r="D22" s="6">
        <f t="shared" si="0"/>
        <v>-438</v>
      </c>
      <c r="E22" s="7">
        <f t="shared" si="1"/>
        <v>43800</v>
      </c>
      <c r="F22" s="22"/>
    </row>
    <row r="23" spans="1:6" s="23" customFormat="1" ht="22.5" customHeight="1" hidden="1">
      <c r="A23" s="21" t="s">
        <v>46</v>
      </c>
      <c r="B23" s="18">
        <v>16</v>
      </c>
      <c r="C23" s="18">
        <v>-507</v>
      </c>
      <c r="D23" s="6">
        <f t="shared" si="0"/>
        <v>-523</v>
      </c>
      <c r="E23" s="7">
        <f t="shared" si="1"/>
        <v>3268.75</v>
      </c>
      <c r="F23" s="22"/>
    </row>
    <row r="24" spans="1:6" s="23" customFormat="1" ht="22.5" customHeight="1" hidden="1">
      <c r="A24" s="21" t="s">
        <v>47</v>
      </c>
      <c r="B24" s="18">
        <v>5</v>
      </c>
      <c r="C24" s="18">
        <v>112</v>
      </c>
      <c r="D24" s="6">
        <f t="shared" si="0"/>
        <v>107</v>
      </c>
      <c r="E24" s="7">
        <f t="shared" si="1"/>
        <v>2140</v>
      </c>
      <c r="F24" s="22"/>
    </row>
    <row r="25" spans="1:6" s="23" customFormat="1" ht="22.5" customHeight="1" hidden="1">
      <c r="A25" s="21" t="s">
        <v>48</v>
      </c>
      <c r="B25" s="18">
        <v>4</v>
      </c>
      <c r="C25" s="18">
        <v>61</v>
      </c>
      <c r="D25" s="6">
        <f t="shared" si="0"/>
        <v>57</v>
      </c>
      <c r="E25" s="7">
        <f t="shared" si="1"/>
        <v>1425</v>
      </c>
      <c r="F25" s="22"/>
    </row>
    <row r="26" spans="1:6" s="23" customFormat="1" ht="22.5" customHeight="1" hidden="1">
      <c r="A26" s="21" t="s">
        <v>49</v>
      </c>
      <c r="B26" s="18">
        <v>15</v>
      </c>
      <c r="C26" s="18">
        <v>183</v>
      </c>
      <c r="D26" s="6">
        <f t="shared" si="0"/>
        <v>168</v>
      </c>
      <c r="E26" s="7">
        <f t="shared" si="1"/>
        <v>1120</v>
      </c>
      <c r="F26" s="22"/>
    </row>
    <row r="27" spans="1:6" s="23" customFormat="1" ht="22.5" customHeight="1" hidden="1">
      <c r="A27" s="17" t="s">
        <v>50</v>
      </c>
      <c r="B27" s="18">
        <v>9</v>
      </c>
      <c r="C27" s="18">
        <v>-82</v>
      </c>
      <c r="D27" s="6">
        <f t="shared" si="0"/>
        <v>-91</v>
      </c>
      <c r="E27" s="7">
        <f t="shared" si="1"/>
        <v>1011.1111111111111</v>
      </c>
      <c r="F27" s="22"/>
    </row>
    <row r="28" spans="1:6" s="23" customFormat="1" ht="22.5" customHeight="1" hidden="1">
      <c r="A28" s="17" t="s">
        <v>51</v>
      </c>
      <c r="B28" s="18">
        <v>0</v>
      </c>
      <c r="C28" s="18">
        <v>-104</v>
      </c>
      <c r="D28" s="6">
        <f t="shared" si="0"/>
        <v>-104</v>
      </c>
      <c r="E28" s="7" t="e">
        <f t="shared" si="1"/>
        <v>#DIV/0!</v>
      </c>
      <c r="F28" s="22"/>
    </row>
    <row r="29" spans="1:6" s="23" customFormat="1" ht="22.5" customHeight="1" hidden="1">
      <c r="A29" s="21" t="s">
        <v>52</v>
      </c>
      <c r="B29" s="18">
        <v>3</v>
      </c>
      <c r="C29" s="18">
        <v>-95</v>
      </c>
      <c r="D29" s="6">
        <f t="shared" si="0"/>
        <v>-98</v>
      </c>
      <c r="E29" s="7">
        <f t="shared" si="1"/>
        <v>3266.6666666666665</v>
      </c>
      <c r="F29" s="22"/>
    </row>
    <row r="30" spans="1:6" s="23" customFormat="1" ht="22.5" customHeight="1" hidden="1">
      <c r="A30" s="21" t="s">
        <v>53</v>
      </c>
      <c r="B30" s="18">
        <v>5</v>
      </c>
      <c r="C30" s="18">
        <v>-102</v>
      </c>
      <c r="D30" s="6">
        <f t="shared" si="0"/>
        <v>-107</v>
      </c>
      <c r="E30" s="7">
        <f t="shared" si="1"/>
        <v>2140</v>
      </c>
      <c r="F30" s="22"/>
    </row>
    <row r="31" spans="1:6" s="23" customFormat="1" ht="22.5" customHeight="1" hidden="1">
      <c r="A31" s="21" t="s">
        <v>54</v>
      </c>
      <c r="B31" s="18">
        <v>15</v>
      </c>
      <c r="C31" s="18">
        <v>-65</v>
      </c>
      <c r="D31" s="6">
        <f t="shared" si="0"/>
        <v>-80</v>
      </c>
      <c r="E31" s="7">
        <f t="shared" si="1"/>
        <v>533.3333333333334</v>
      </c>
      <c r="F31" s="22"/>
    </row>
    <row r="32" spans="1:6" s="23" customFormat="1" ht="22.5" customHeight="1" hidden="1">
      <c r="A32" s="21" t="s">
        <v>55</v>
      </c>
      <c r="B32" s="18">
        <v>1</v>
      </c>
      <c r="C32" s="18">
        <v>-35</v>
      </c>
      <c r="D32" s="6">
        <f t="shared" si="0"/>
        <v>-36</v>
      </c>
      <c r="E32" s="7">
        <f t="shared" si="1"/>
        <v>3600</v>
      </c>
      <c r="F32" s="22"/>
    </row>
    <row r="33" spans="1:6" s="23" customFormat="1" ht="22.5" customHeight="1" hidden="1">
      <c r="A33" s="21" t="s">
        <v>56</v>
      </c>
      <c r="B33" s="18">
        <v>3</v>
      </c>
      <c r="C33" s="18">
        <v>14</v>
      </c>
      <c r="D33" s="6">
        <f t="shared" si="0"/>
        <v>11</v>
      </c>
      <c r="E33" s="7">
        <f t="shared" si="1"/>
        <v>366.6666666666667</v>
      </c>
      <c r="F33" s="22"/>
    </row>
    <row r="34" spans="1:6" s="23" customFormat="1" ht="22.5" customHeight="1" hidden="1">
      <c r="A34" s="21" t="s">
        <v>57</v>
      </c>
      <c r="B34" s="18">
        <v>4</v>
      </c>
      <c r="C34" s="18">
        <v>-31</v>
      </c>
      <c r="D34" s="6">
        <f t="shared" si="0"/>
        <v>-35</v>
      </c>
      <c r="E34" s="7">
        <f t="shared" si="1"/>
        <v>875</v>
      </c>
      <c r="F34" s="22"/>
    </row>
    <row r="35" spans="1:6" s="23" customFormat="1" ht="22.5" customHeight="1" hidden="1">
      <c r="A35" s="21" t="s">
        <v>58</v>
      </c>
      <c r="B35" s="18">
        <v>0</v>
      </c>
      <c r="C35" s="18">
        <v>-63</v>
      </c>
      <c r="D35" s="6">
        <f t="shared" si="0"/>
        <v>-63</v>
      </c>
      <c r="E35" s="7" t="e">
        <f t="shared" si="1"/>
        <v>#DIV/0!</v>
      </c>
      <c r="F35" s="22"/>
    </row>
    <row r="36" spans="1:6" s="23" customFormat="1" ht="22.5" customHeight="1" hidden="1">
      <c r="A36" s="21" t="s">
        <v>59</v>
      </c>
      <c r="B36" s="18">
        <v>1</v>
      </c>
      <c r="C36" s="18">
        <v>-132</v>
      </c>
      <c r="D36" s="6">
        <f t="shared" si="0"/>
        <v>-133</v>
      </c>
      <c r="E36" s="7">
        <f t="shared" si="1"/>
        <v>13300</v>
      </c>
      <c r="F36" s="22"/>
    </row>
    <row r="37" spans="1:6" s="23" customFormat="1" ht="22.5" customHeight="1" hidden="1">
      <c r="A37" s="21" t="s">
        <v>60</v>
      </c>
      <c r="B37" s="24">
        <v>3</v>
      </c>
      <c r="C37" s="18">
        <v>-12</v>
      </c>
      <c r="D37" s="6">
        <f aca="true" t="shared" si="2" ref="D37:D68">C37-B37</f>
        <v>-15</v>
      </c>
      <c r="E37" s="7">
        <f t="shared" si="1"/>
        <v>500</v>
      </c>
      <c r="F37" s="22"/>
    </row>
    <row r="38" spans="1:6" s="23" customFormat="1" ht="22.5" customHeight="1" hidden="1">
      <c r="A38" s="21" t="s">
        <v>61</v>
      </c>
      <c r="B38" s="18">
        <v>1</v>
      </c>
      <c r="C38" s="18">
        <v>-428</v>
      </c>
      <c r="D38" s="6">
        <f t="shared" si="2"/>
        <v>-429</v>
      </c>
      <c r="E38" s="7">
        <f t="shared" si="1"/>
        <v>42900</v>
      </c>
      <c r="F38" s="22"/>
    </row>
    <row r="39" spans="1:6" s="23" customFormat="1" ht="22.5" customHeight="1" hidden="1">
      <c r="A39" s="21" t="s">
        <v>62</v>
      </c>
      <c r="B39" s="18">
        <v>1</v>
      </c>
      <c r="C39" s="18">
        <v>117</v>
      </c>
      <c r="D39" s="6">
        <f t="shared" si="2"/>
        <v>116</v>
      </c>
      <c r="E39" s="7">
        <f t="shared" si="1"/>
        <v>11600</v>
      </c>
      <c r="F39" s="22"/>
    </row>
    <row r="40" spans="1:6" s="23" customFormat="1" ht="22.5" customHeight="1" hidden="1">
      <c r="A40" s="21" t="s">
        <v>63</v>
      </c>
      <c r="B40" s="18">
        <v>3</v>
      </c>
      <c r="C40" s="18">
        <v>33</v>
      </c>
      <c r="D40" s="6">
        <f t="shared" si="2"/>
        <v>30</v>
      </c>
      <c r="E40" s="7">
        <f t="shared" si="1"/>
        <v>1000</v>
      </c>
      <c r="F40" s="22"/>
    </row>
    <row r="41" spans="1:6" s="23" customFormat="1" ht="22.5" customHeight="1" hidden="1">
      <c r="A41" s="21" t="s">
        <v>64</v>
      </c>
      <c r="B41" s="18">
        <v>4</v>
      </c>
      <c r="C41" s="18">
        <v>35</v>
      </c>
      <c r="D41" s="6">
        <f t="shared" si="2"/>
        <v>31</v>
      </c>
      <c r="E41" s="7">
        <f t="shared" si="1"/>
        <v>775</v>
      </c>
      <c r="F41" s="22"/>
    </row>
    <row r="42" spans="1:6" s="23" customFormat="1" ht="22.5" customHeight="1" hidden="1">
      <c r="A42" s="21" t="s">
        <v>65</v>
      </c>
      <c r="B42" s="18">
        <v>0</v>
      </c>
      <c r="C42" s="18">
        <v>-23</v>
      </c>
      <c r="D42" s="6">
        <f t="shared" si="2"/>
        <v>-23</v>
      </c>
      <c r="E42" s="7" t="e">
        <f t="shared" si="1"/>
        <v>#DIV/0!</v>
      </c>
      <c r="F42" s="22"/>
    </row>
    <row r="43" spans="1:6" s="23" customFormat="1" ht="22.5" customHeight="1" hidden="1">
      <c r="A43" s="21" t="s">
        <v>66</v>
      </c>
      <c r="B43" s="18">
        <v>2</v>
      </c>
      <c r="C43" s="18">
        <v>-25</v>
      </c>
      <c r="D43" s="6">
        <f t="shared" si="2"/>
        <v>-27</v>
      </c>
      <c r="E43" s="7">
        <f t="shared" si="1"/>
        <v>1350</v>
      </c>
      <c r="F43" s="22"/>
    </row>
    <row r="44" spans="1:6" s="23" customFormat="1" ht="22.5" customHeight="1" hidden="1">
      <c r="A44" s="21" t="s">
        <v>67</v>
      </c>
      <c r="B44" s="18">
        <v>1</v>
      </c>
      <c r="C44" s="18">
        <v>-61</v>
      </c>
      <c r="D44" s="6">
        <f t="shared" si="2"/>
        <v>-62</v>
      </c>
      <c r="E44" s="7">
        <f t="shared" si="1"/>
        <v>6200</v>
      </c>
      <c r="F44" s="22"/>
    </row>
    <row r="45" spans="1:6" s="23" customFormat="1" ht="22.5" customHeight="1" hidden="1">
      <c r="A45" s="21" t="s">
        <v>68</v>
      </c>
      <c r="B45" s="18">
        <v>0</v>
      </c>
      <c r="C45" s="18">
        <v>-52</v>
      </c>
      <c r="D45" s="6">
        <f t="shared" si="2"/>
        <v>-52</v>
      </c>
      <c r="E45" s="7" t="e">
        <f t="shared" si="1"/>
        <v>#DIV/0!</v>
      </c>
      <c r="F45" s="22"/>
    </row>
    <row r="46" spans="1:6" s="23" customFormat="1" ht="22.5" customHeight="1" hidden="1">
      <c r="A46" s="21" t="s">
        <v>69</v>
      </c>
      <c r="B46" s="24">
        <v>1</v>
      </c>
      <c r="C46" s="18">
        <v>-48</v>
      </c>
      <c r="D46" s="6">
        <f t="shared" si="2"/>
        <v>-49</v>
      </c>
      <c r="E46" s="7">
        <f t="shared" si="1"/>
        <v>4900</v>
      </c>
      <c r="F46" s="22"/>
    </row>
    <row r="47" spans="1:6" s="23" customFormat="1" ht="22.5" customHeight="1" hidden="1">
      <c r="A47" s="21" t="s">
        <v>70</v>
      </c>
      <c r="B47" s="24">
        <v>8</v>
      </c>
      <c r="C47" s="18">
        <v>-44</v>
      </c>
      <c r="D47" s="6">
        <f t="shared" si="2"/>
        <v>-52</v>
      </c>
      <c r="E47" s="7">
        <f t="shared" si="1"/>
        <v>650</v>
      </c>
      <c r="F47" s="22"/>
    </row>
    <row r="48" spans="1:6" s="23" customFormat="1" ht="22.5" customHeight="1" hidden="1">
      <c r="A48" s="21" t="s">
        <v>71</v>
      </c>
      <c r="B48" s="18">
        <v>1</v>
      </c>
      <c r="C48" s="18">
        <v>-26</v>
      </c>
      <c r="D48" s="6">
        <f t="shared" si="2"/>
        <v>-27</v>
      </c>
      <c r="E48" s="7">
        <f t="shared" si="1"/>
        <v>2700</v>
      </c>
      <c r="F48" s="22"/>
    </row>
    <row r="49" spans="1:6" s="23" customFormat="1" ht="22.5" customHeight="1" hidden="1">
      <c r="A49" s="21" t="s">
        <v>72</v>
      </c>
      <c r="B49" s="24">
        <v>4</v>
      </c>
      <c r="C49" s="18">
        <v>125</v>
      </c>
      <c r="D49" s="6">
        <f t="shared" si="2"/>
        <v>121</v>
      </c>
      <c r="E49" s="7">
        <f t="shared" si="1"/>
        <v>3025</v>
      </c>
      <c r="F49" s="22"/>
    </row>
    <row r="50" spans="1:6" s="23" customFormat="1" ht="22.5" customHeight="1" hidden="1">
      <c r="A50" s="21" t="s">
        <v>73</v>
      </c>
      <c r="B50" s="24">
        <v>4</v>
      </c>
      <c r="C50" s="18">
        <v>-113</v>
      </c>
      <c r="D50" s="6">
        <f t="shared" si="2"/>
        <v>-117</v>
      </c>
      <c r="E50" s="7">
        <f aca="true" t="shared" si="3" ref="E50:E72">ABS(D50*100/B50)</f>
        <v>2925</v>
      </c>
      <c r="F50" s="22"/>
    </row>
    <row r="51" spans="1:6" s="23" customFormat="1" ht="22.5" customHeight="1" hidden="1">
      <c r="A51" s="21" t="s">
        <v>74</v>
      </c>
      <c r="B51" s="18">
        <v>6</v>
      </c>
      <c r="C51" s="18">
        <v>-103</v>
      </c>
      <c r="D51" s="6">
        <f t="shared" si="2"/>
        <v>-109</v>
      </c>
      <c r="E51" s="7">
        <f t="shared" si="3"/>
        <v>1816.6666666666667</v>
      </c>
      <c r="F51" s="22"/>
    </row>
    <row r="52" spans="1:6" s="23" customFormat="1" ht="22.5" customHeight="1" hidden="1">
      <c r="A52" s="21" t="s">
        <v>75</v>
      </c>
      <c r="B52" s="18">
        <v>4</v>
      </c>
      <c r="C52" s="18">
        <v>-116</v>
      </c>
      <c r="D52" s="6">
        <f t="shared" si="2"/>
        <v>-120</v>
      </c>
      <c r="E52" s="7">
        <f t="shared" si="3"/>
        <v>3000</v>
      </c>
      <c r="F52" s="22"/>
    </row>
    <row r="53" spans="1:6" s="23" customFormat="1" ht="22.5" customHeight="1" hidden="1">
      <c r="A53" s="21" t="s">
        <v>76</v>
      </c>
      <c r="B53" s="18">
        <v>3</v>
      </c>
      <c r="C53" s="18">
        <v>50</v>
      </c>
      <c r="D53" s="6">
        <f t="shared" si="2"/>
        <v>47</v>
      </c>
      <c r="E53" s="7">
        <f t="shared" si="3"/>
        <v>1566.6666666666667</v>
      </c>
      <c r="F53" s="22"/>
    </row>
    <row r="54" spans="1:6" s="23" customFormat="1" ht="22.5" customHeight="1" hidden="1">
      <c r="A54" s="21" t="s">
        <v>77</v>
      </c>
      <c r="B54" s="24">
        <v>4</v>
      </c>
      <c r="C54" s="18">
        <v>-26</v>
      </c>
      <c r="D54" s="6">
        <f t="shared" si="2"/>
        <v>-30</v>
      </c>
      <c r="E54" s="7">
        <f t="shared" si="3"/>
        <v>750</v>
      </c>
      <c r="F54" s="22"/>
    </row>
    <row r="55" spans="1:6" s="23" customFormat="1" ht="22.5" customHeight="1" hidden="1">
      <c r="A55" s="21" t="s">
        <v>78</v>
      </c>
      <c r="B55" s="18">
        <v>1</v>
      </c>
      <c r="C55" s="18">
        <v>61</v>
      </c>
      <c r="D55" s="6">
        <f t="shared" si="2"/>
        <v>60</v>
      </c>
      <c r="E55" s="7">
        <f t="shared" si="3"/>
        <v>6000</v>
      </c>
      <c r="F55" s="22"/>
    </row>
    <row r="56" spans="1:6" s="23" customFormat="1" ht="22.5" customHeight="1" hidden="1">
      <c r="A56" s="21" t="s">
        <v>79</v>
      </c>
      <c r="B56" s="18">
        <v>1</v>
      </c>
      <c r="C56" s="18">
        <v>84</v>
      </c>
      <c r="D56" s="6">
        <f t="shared" si="2"/>
        <v>83</v>
      </c>
      <c r="E56" s="7">
        <f t="shared" si="3"/>
        <v>8300</v>
      </c>
      <c r="F56" s="22"/>
    </row>
    <row r="57" spans="1:6" s="28" customFormat="1" ht="22.5" customHeight="1" hidden="1">
      <c r="A57" s="25" t="s">
        <v>80</v>
      </c>
      <c r="B57" s="26">
        <v>2</v>
      </c>
      <c r="C57" s="26">
        <v>89</v>
      </c>
      <c r="D57" s="6">
        <f t="shared" si="2"/>
        <v>87</v>
      </c>
      <c r="E57" s="7">
        <f t="shared" si="3"/>
        <v>4350</v>
      </c>
      <c r="F57" s="27"/>
    </row>
    <row r="58" spans="1:6" s="28" customFormat="1" ht="22.5" customHeight="1" hidden="1">
      <c r="A58" s="25" t="s">
        <v>81</v>
      </c>
      <c r="B58" s="26">
        <v>0</v>
      </c>
      <c r="C58" s="26">
        <v>5</v>
      </c>
      <c r="D58" s="6">
        <f t="shared" si="2"/>
        <v>5</v>
      </c>
      <c r="E58" s="7" t="e">
        <f t="shared" si="3"/>
        <v>#DIV/0!</v>
      </c>
      <c r="F58" s="27"/>
    </row>
    <row r="59" spans="1:6" s="23" customFormat="1" ht="22.5" customHeight="1" hidden="1">
      <c r="A59" s="21" t="s">
        <v>82</v>
      </c>
      <c r="B59" s="18">
        <v>0</v>
      </c>
      <c r="C59" s="18">
        <v>30</v>
      </c>
      <c r="D59" s="6">
        <f t="shared" si="2"/>
        <v>30</v>
      </c>
      <c r="E59" s="7" t="e">
        <f t="shared" si="3"/>
        <v>#DIV/0!</v>
      </c>
      <c r="F59" s="22"/>
    </row>
    <row r="60" spans="1:6" s="23" customFormat="1" ht="22.5" customHeight="1" hidden="1">
      <c r="A60" s="21" t="s">
        <v>83</v>
      </c>
      <c r="B60" s="18">
        <v>5</v>
      </c>
      <c r="C60" s="18">
        <v>18</v>
      </c>
      <c r="D60" s="6">
        <f t="shared" si="2"/>
        <v>13</v>
      </c>
      <c r="E60" s="7">
        <f t="shared" si="3"/>
        <v>260</v>
      </c>
      <c r="F60" s="22"/>
    </row>
    <row r="61" spans="1:6" s="23" customFormat="1" ht="22.5" customHeight="1" hidden="1">
      <c r="A61" s="21" t="s">
        <v>84</v>
      </c>
      <c r="B61" s="18">
        <v>2</v>
      </c>
      <c r="C61" s="18">
        <v>-3</v>
      </c>
      <c r="D61" s="6">
        <f t="shared" si="2"/>
        <v>-5</v>
      </c>
      <c r="E61" s="7">
        <f t="shared" si="3"/>
        <v>250</v>
      </c>
      <c r="F61" s="22"/>
    </row>
    <row r="62" spans="1:6" s="23" customFormat="1" ht="22.5" customHeight="1" hidden="1">
      <c r="A62" s="21" t="s">
        <v>85</v>
      </c>
      <c r="B62" s="18">
        <v>1</v>
      </c>
      <c r="C62" s="18">
        <v>20</v>
      </c>
      <c r="D62" s="6">
        <f t="shared" si="2"/>
        <v>19</v>
      </c>
      <c r="E62" s="7">
        <f t="shared" si="3"/>
        <v>1900</v>
      </c>
      <c r="F62" s="22"/>
    </row>
    <row r="63" spans="1:6" s="23" customFormat="1" ht="22.5" customHeight="1" hidden="1">
      <c r="A63" s="21" t="s">
        <v>86</v>
      </c>
      <c r="B63" s="18">
        <v>1</v>
      </c>
      <c r="C63" s="18">
        <v>203</v>
      </c>
      <c r="D63" s="6">
        <f t="shared" si="2"/>
        <v>202</v>
      </c>
      <c r="E63" s="7">
        <f t="shared" si="3"/>
        <v>20200</v>
      </c>
      <c r="F63" s="22"/>
    </row>
    <row r="64" spans="1:6" s="23" customFormat="1" ht="22.5" customHeight="1" hidden="1">
      <c r="A64" s="21" t="s">
        <v>87</v>
      </c>
      <c r="B64" s="18">
        <v>1</v>
      </c>
      <c r="C64" s="18">
        <v>146</v>
      </c>
      <c r="D64" s="6">
        <f t="shared" si="2"/>
        <v>145</v>
      </c>
      <c r="E64" s="7">
        <f t="shared" si="3"/>
        <v>14500</v>
      </c>
      <c r="F64" s="22"/>
    </row>
    <row r="65" spans="1:6" s="23" customFormat="1" ht="22.5" customHeight="1" hidden="1">
      <c r="A65" s="21" t="s">
        <v>88</v>
      </c>
      <c r="B65" s="18">
        <v>3</v>
      </c>
      <c r="C65" s="18">
        <v>-2</v>
      </c>
      <c r="D65" s="6">
        <f t="shared" si="2"/>
        <v>-5</v>
      </c>
      <c r="E65" s="7">
        <f t="shared" si="3"/>
        <v>166.66666666666666</v>
      </c>
      <c r="F65" s="22"/>
    </row>
    <row r="66" spans="1:6" s="23" customFormat="1" ht="22.5" customHeight="1" hidden="1">
      <c r="A66" s="21" t="s">
        <v>89</v>
      </c>
      <c r="B66" s="18">
        <v>4</v>
      </c>
      <c r="C66" s="18">
        <v>-22</v>
      </c>
      <c r="D66" s="6">
        <f t="shared" si="2"/>
        <v>-26</v>
      </c>
      <c r="E66" s="7">
        <f t="shared" si="3"/>
        <v>650</v>
      </c>
      <c r="F66" s="22"/>
    </row>
    <row r="67" spans="1:6" s="23" customFormat="1" ht="22.5" customHeight="1" hidden="1">
      <c r="A67" s="21" t="s">
        <v>90</v>
      </c>
      <c r="B67" s="18">
        <v>1</v>
      </c>
      <c r="C67" s="18">
        <v>7</v>
      </c>
      <c r="D67" s="6">
        <f t="shared" si="2"/>
        <v>6</v>
      </c>
      <c r="E67" s="7">
        <f t="shared" si="3"/>
        <v>600</v>
      </c>
      <c r="F67" s="22"/>
    </row>
    <row r="68" spans="1:6" s="23" customFormat="1" ht="22.5" customHeight="1" hidden="1">
      <c r="A68" s="21" t="s">
        <v>91</v>
      </c>
      <c r="B68" s="24">
        <v>0</v>
      </c>
      <c r="C68" s="18">
        <v>-8</v>
      </c>
      <c r="D68" s="6">
        <f t="shared" si="2"/>
        <v>-8</v>
      </c>
      <c r="E68" s="7" t="e">
        <f t="shared" si="3"/>
        <v>#DIV/0!</v>
      </c>
      <c r="F68" s="22"/>
    </row>
    <row r="69" spans="1:6" s="23" customFormat="1" ht="22.5" customHeight="1" hidden="1">
      <c r="A69" s="21" t="s">
        <v>92</v>
      </c>
      <c r="B69" s="18">
        <v>4</v>
      </c>
      <c r="C69" s="18">
        <v>-5</v>
      </c>
      <c r="D69" s="6">
        <f aca="true" t="shared" si="4" ref="D69:D100">C69-B69</f>
        <v>-9</v>
      </c>
      <c r="E69" s="7">
        <f t="shared" si="3"/>
        <v>225</v>
      </c>
      <c r="F69" s="22"/>
    </row>
    <row r="70" spans="1:6" s="23" customFormat="1" ht="22.5" customHeight="1" hidden="1">
      <c r="A70" s="21" t="s">
        <v>93</v>
      </c>
      <c r="B70" s="24">
        <v>0</v>
      </c>
      <c r="C70" s="18">
        <v>-55</v>
      </c>
      <c r="D70" s="6">
        <f t="shared" si="4"/>
        <v>-55</v>
      </c>
      <c r="E70" s="7" t="e">
        <f t="shared" si="3"/>
        <v>#DIV/0!</v>
      </c>
      <c r="F70" s="22"/>
    </row>
    <row r="71" spans="1:6" s="23" customFormat="1" ht="22.5" customHeight="1">
      <c r="A71" s="17" t="s">
        <v>94</v>
      </c>
      <c r="B71" s="18">
        <v>752</v>
      </c>
      <c r="C71" s="18">
        <v>1827</v>
      </c>
      <c r="D71" s="12">
        <f t="shared" si="4"/>
        <v>1075</v>
      </c>
      <c r="E71" s="13">
        <f t="shared" si="3"/>
        <v>142.95212765957447</v>
      </c>
      <c r="F71" s="22"/>
    </row>
    <row r="72" spans="1:6" s="23" customFormat="1" ht="22.5" customHeight="1">
      <c r="A72" s="17" t="s">
        <v>95</v>
      </c>
      <c r="B72" s="18">
        <v>63</v>
      </c>
      <c r="C72" s="18">
        <v>326</v>
      </c>
      <c r="D72" s="12">
        <f t="shared" si="4"/>
        <v>263</v>
      </c>
      <c r="E72" s="13">
        <f t="shared" si="3"/>
        <v>417.46031746031747</v>
      </c>
      <c r="F72" s="22"/>
    </row>
    <row r="73" spans="1:6" s="23" customFormat="1" ht="22.5" customHeight="1">
      <c r="A73" s="17" t="s">
        <v>96</v>
      </c>
      <c r="B73" s="18">
        <v>1</v>
      </c>
      <c r="C73" s="18">
        <v>-122</v>
      </c>
      <c r="D73" s="12">
        <f t="shared" si="4"/>
        <v>-123</v>
      </c>
      <c r="E73" s="16" t="s">
        <v>37</v>
      </c>
      <c r="F73" s="22"/>
    </row>
    <row r="74" spans="1:6" s="23" customFormat="1" ht="22.5" customHeight="1">
      <c r="A74" s="17" t="s">
        <v>97</v>
      </c>
      <c r="B74" s="18">
        <v>3</v>
      </c>
      <c r="C74" s="18">
        <v>-30</v>
      </c>
      <c r="D74" s="12">
        <f t="shared" si="4"/>
        <v>-33</v>
      </c>
      <c r="E74" s="16" t="s">
        <v>37</v>
      </c>
      <c r="F74" s="22"/>
    </row>
    <row r="75" spans="1:6" s="9" customFormat="1" ht="22.5" customHeight="1">
      <c r="A75" s="10" t="s">
        <v>8</v>
      </c>
      <c r="B75" s="6">
        <f>SUM(B76)</f>
        <v>37</v>
      </c>
      <c r="C75" s="6">
        <f>SUM(C76)</f>
        <v>67</v>
      </c>
      <c r="D75" s="6">
        <f t="shared" si="4"/>
        <v>30</v>
      </c>
      <c r="E75" s="7">
        <f>ABS(D75*100/B75)</f>
        <v>81.08108108108108</v>
      </c>
      <c r="F75" s="8"/>
    </row>
    <row r="76" spans="1:6" ht="22.5" customHeight="1">
      <c r="A76" s="11" t="s">
        <v>98</v>
      </c>
      <c r="B76" s="12">
        <v>37</v>
      </c>
      <c r="C76" s="12">
        <v>67</v>
      </c>
      <c r="D76" s="12">
        <f t="shared" si="4"/>
        <v>30</v>
      </c>
      <c r="E76" s="13">
        <f>ABS(D76*100/B76)</f>
        <v>81.08108108108108</v>
      </c>
      <c r="F76" s="14"/>
    </row>
    <row r="77" spans="1:6" s="9" customFormat="1" ht="22.5" customHeight="1">
      <c r="A77" s="10" t="s">
        <v>9</v>
      </c>
      <c r="B77" s="6">
        <f>SUM(B78:B79)</f>
        <v>-798</v>
      </c>
      <c r="C77" s="6">
        <f>SUM(C78:C79)</f>
        <v>-142</v>
      </c>
      <c r="D77" s="6">
        <f t="shared" si="4"/>
        <v>656</v>
      </c>
      <c r="E77" s="15" t="s">
        <v>99</v>
      </c>
      <c r="F77" s="8"/>
    </row>
    <row r="78" spans="1:6" ht="22.5" customHeight="1">
      <c r="A78" s="11" t="s">
        <v>100</v>
      </c>
      <c r="B78" s="12">
        <v>-987</v>
      </c>
      <c r="C78" s="12">
        <v>-983</v>
      </c>
      <c r="D78" s="12">
        <f t="shared" si="4"/>
        <v>4</v>
      </c>
      <c r="E78" s="16" t="s">
        <v>99</v>
      </c>
      <c r="F78" s="14"/>
    </row>
    <row r="79" spans="1:6" ht="22.5" customHeight="1">
      <c r="A79" s="11" t="s">
        <v>101</v>
      </c>
      <c r="B79" s="12">
        <v>189</v>
      </c>
      <c r="C79" s="12">
        <v>841</v>
      </c>
      <c r="D79" s="12">
        <f t="shared" si="4"/>
        <v>652</v>
      </c>
      <c r="E79" s="13">
        <f>ABS(D79*100/B79)</f>
        <v>344.97354497354496</v>
      </c>
      <c r="F79" s="14"/>
    </row>
    <row r="80" spans="1:6" s="9" customFormat="1" ht="22.5" customHeight="1">
      <c r="A80" s="10" t="s">
        <v>10</v>
      </c>
      <c r="B80" s="6">
        <f>SUM(B81)</f>
        <v>19861</v>
      </c>
      <c r="C80" s="6">
        <f>SUM(C81)</f>
        <v>18145</v>
      </c>
      <c r="D80" s="6">
        <f t="shared" si="4"/>
        <v>-1716</v>
      </c>
      <c r="E80" s="7">
        <f>ABS(D80*100/B80)</f>
        <v>8.640048335934747</v>
      </c>
      <c r="F80" s="8"/>
    </row>
    <row r="81" spans="1:6" ht="22.5" customHeight="1">
      <c r="A81" s="11" t="s">
        <v>102</v>
      </c>
      <c r="B81" s="12">
        <v>19861</v>
      </c>
      <c r="C81" s="12">
        <v>18145</v>
      </c>
      <c r="D81" s="12">
        <f t="shared" si="4"/>
        <v>-1716</v>
      </c>
      <c r="E81" s="13">
        <f>ABS(D81*100/B81)</f>
        <v>8.640048335934747</v>
      </c>
      <c r="F81" s="14"/>
    </row>
    <row r="82" spans="1:6" s="9" customFormat="1" ht="22.5" customHeight="1">
      <c r="A82" s="10" t="s">
        <v>11</v>
      </c>
      <c r="B82" s="6">
        <f>SUM(B83:B84)</f>
        <v>261</v>
      </c>
      <c r="C82" s="6">
        <f>SUM(C83:C84)</f>
        <v>306</v>
      </c>
      <c r="D82" s="6">
        <f t="shared" si="4"/>
        <v>45</v>
      </c>
      <c r="E82" s="7">
        <f>ABS(D82*100/B82)</f>
        <v>17.24137931034483</v>
      </c>
      <c r="F82" s="8"/>
    </row>
    <row r="83" spans="1:6" ht="22.5" customHeight="1">
      <c r="A83" s="11" t="s">
        <v>103</v>
      </c>
      <c r="B83" s="12">
        <v>-16</v>
      </c>
      <c r="C83" s="12">
        <v>6</v>
      </c>
      <c r="D83" s="12">
        <f t="shared" si="4"/>
        <v>22</v>
      </c>
      <c r="E83" s="16" t="s">
        <v>33</v>
      </c>
      <c r="F83" s="14"/>
    </row>
    <row r="84" spans="1:6" ht="22.5" customHeight="1">
      <c r="A84" s="11" t="s">
        <v>104</v>
      </c>
      <c r="B84" s="12">
        <v>277</v>
      </c>
      <c r="C84" s="12">
        <v>300</v>
      </c>
      <c r="D84" s="12">
        <f t="shared" si="4"/>
        <v>23</v>
      </c>
      <c r="E84" s="13">
        <f aca="true" t="shared" si="5" ref="E84:E91">ABS(D84*100/B84)</f>
        <v>8.303249097472925</v>
      </c>
      <c r="F84" s="14"/>
    </row>
    <row r="85" spans="1:6" s="9" customFormat="1" ht="22.5" customHeight="1">
      <c r="A85" s="10" t="s">
        <v>12</v>
      </c>
      <c r="B85" s="6">
        <f>SUM(B86)</f>
        <v>1837</v>
      </c>
      <c r="C85" s="6">
        <f>SUM(C86)</f>
        <v>3305</v>
      </c>
      <c r="D85" s="6">
        <f t="shared" si="4"/>
        <v>1468</v>
      </c>
      <c r="E85" s="7">
        <f t="shared" si="5"/>
        <v>79.9129014697877</v>
      </c>
      <c r="F85" s="8"/>
    </row>
    <row r="86" spans="1:6" ht="22.5" customHeight="1">
      <c r="A86" s="11" t="s">
        <v>105</v>
      </c>
      <c r="B86" s="12">
        <v>1837</v>
      </c>
      <c r="C86" s="12">
        <v>3305</v>
      </c>
      <c r="D86" s="12">
        <f t="shared" si="4"/>
        <v>1468</v>
      </c>
      <c r="E86" s="13">
        <f t="shared" si="5"/>
        <v>79.9129014697877</v>
      </c>
      <c r="F86" s="14"/>
    </row>
    <row r="87" spans="1:6" s="9" customFormat="1" ht="22.5" customHeight="1">
      <c r="A87" s="10" t="s">
        <v>13</v>
      </c>
      <c r="B87" s="6">
        <f>SUM(B88)</f>
        <v>15</v>
      </c>
      <c r="C87" s="6">
        <f>SUM(C88)</f>
        <v>13</v>
      </c>
      <c r="D87" s="6">
        <f t="shared" si="4"/>
        <v>-2</v>
      </c>
      <c r="E87" s="7">
        <f t="shared" si="5"/>
        <v>13.333333333333334</v>
      </c>
      <c r="F87" s="8"/>
    </row>
    <row r="88" spans="1:6" ht="22.5" customHeight="1">
      <c r="A88" s="11" t="s">
        <v>106</v>
      </c>
      <c r="B88" s="12">
        <v>15</v>
      </c>
      <c r="C88" s="12">
        <v>13</v>
      </c>
      <c r="D88" s="12">
        <f t="shared" si="4"/>
        <v>-2</v>
      </c>
      <c r="E88" s="13">
        <f t="shared" si="5"/>
        <v>13.333333333333334</v>
      </c>
      <c r="F88" s="14"/>
    </row>
    <row r="89" spans="1:6" s="9" customFormat="1" ht="22.5" customHeight="1">
      <c r="A89" s="10" t="s">
        <v>14</v>
      </c>
      <c r="B89" s="6">
        <f>SUM(B90:B91)</f>
        <v>631</v>
      </c>
      <c r="C89" s="6">
        <f>SUM(C90:C91)</f>
        <v>778</v>
      </c>
      <c r="D89" s="6">
        <f t="shared" si="4"/>
        <v>147</v>
      </c>
      <c r="E89" s="7">
        <f t="shared" si="5"/>
        <v>23.29635499207607</v>
      </c>
      <c r="F89" s="8"/>
    </row>
    <row r="90" spans="1:6" ht="22.5" customHeight="1">
      <c r="A90" s="11" t="s">
        <v>107</v>
      </c>
      <c r="B90" s="12">
        <v>494</v>
      </c>
      <c r="C90" s="12">
        <v>663</v>
      </c>
      <c r="D90" s="12">
        <f t="shared" si="4"/>
        <v>169</v>
      </c>
      <c r="E90" s="13">
        <f t="shared" si="5"/>
        <v>34.21052631578947</v>
      </c>
      <c r="F90" s="14"/>
    </row>
    <row r="91" spans="1:6" ht="22.5" customHeight="1">
      <c r="A91" s="11" t="s">
        <v>108</v>
      </c>
      <c r="B91" s="12">
        <v>137</v>
      </c>
      <c r="C91" s="12">
        <v>115</v>
      </c>
      <c r="D91" s="12">
        <f t="shared" si="4"/>
        <v>-22</v>
      </c>
      <c r="E91" s="13">
        <f t="shared" si="5"/>
        <v>16.05839416058394</v>
      </c>
      <c r="F91" s="14"/>
    </row>
    <row r="92" spans="1:6" s="9" customFormat="1" ht="22.5" customHeight="1">
      <c r="A92" s="10" t="s">
        <v>15</v>
      </c>
      <c r="B92" s="6">
        <f>SUM(B93)</f>
        <v>-1398</v>
      </c>
      <c r="C92" s="6">
        <f>SUM(C93)</f>
        <v>-415</v>
      </c>
      <c r="D92" s="6">
        <f t="shared" si="4"/>
        <v>983</v>
      </c>
      <c r="E92" s="15" t="s">
        <v>99</v>
      </c>
      <c r="F92" s="8"/>
    </row>
    <row r="93" spans="1:6" ht="22.5" customHeight="1">
      <c r="A93" s="11" t="s">
        <v>109</v>
      </c>
      <c r="B93" s="12">
        <v>-1398</v>
      </c>
      <c r="C93" s="12">
        <v>-415</v>
      </c>
      <c r="D93" s="12">
        <f t="shared" si="4"/>
        <v>983</v>
      </c>
      <c r="E93" s="16" t="s">
        <v>99</v>
      </c>
      <c r="F93" s="14"/>
    </row>
    <row r="94" spans="1:6" s="9" customFormat="1" ht="22.5" customHeight="1">
      <c r="A94" s="10" t="s">
        <v>16</v>
      </c>
      <c r="B94" s="6">
        <f>SUM(B95)</f>
        <v>40</v>
      </c>
      <c r="C94" s="6">
        <f>SUM(C95)</f>
        <v>57</v>
      </c>
      <c r="D94" s="6">
        <f t="shared" si="4"/>
        <v>17</v>
      </c>
      <c r="E94" s="7">
        <f>ABS(D94*100/B94)</f>
        <v>42.5</v>
      </c>
      <c r="F94" s="8"/>
    </row>
    <row r="95" spans="1:6" ht="22.5" customHeight="1">
      <c r="A95" s="11" t="s">
        <v>110</v>
      </c>
      <c r="B95" s="12">
        <v>40</v>
      </c>
      <c r="C95" s="12">
        <v>57</v>
      </c>
      <c r="D95" s="12">
        <f t="shared" si="4"/>
        <v>17</v>
      </c>
      <c r="E95" s="13">
        <f>ABS(D95*100/B95)</f>
        <v>42.5</v>
      </c>
      <c r="F95" s="14"/>
    </row>
    <row r="96" spans="1:6" s="9" customFormat="1" ht="22.5" customHeight="1">
      <c r="A96" s="10" t="s">
        <v>17</v>
      </c>
      <c r="B96" s="6">
        <f>SUM(B97)</f>
        <v>-151</v>
      </c>
      <c r="C96" s="6">
        <f>SUM(C97)</f>
        <v>531</v>
      </c>
      <c r="D96" s="6">
        <f t="shared" si="4"/>
        <v>682</v>
      </c>
      <c r="E96" s="15" t="s">
        <v>33</v>
      </c>
      <c r="F96" s="8"/>
    </row>
    <row r="97" spans="1:6" s="30" customFormat="1" ht="22.5" customHeight="1">
      <c r="A97" s="11" t="s">
        <v>111</v>
      </c>
      <c r="B97" s="12">
        <v>-151</v>
      </c>
      <c r="C97" s="12">
        <v>531</v>
      </c>
      <c r="D97" s="12">
        <f t="shared" si="4"/>
        <v>682</v>
      </c>
      <c r="E97" s="16" t="s">
        <v>33</v>
      </c>
      <c r="F97" s="29"/>
    </row>
    <row r="98" spans="1:6" s="9" customFormat="1" ht="22.5" customHeight="1">
      <c r="A98" s="5" t="s">
        <v>18</v>
      </c>
      <c r="B98" s="6">
        <f>SUM(B100)</f>
        <v>6</v>
      </c>
      <c r="C98" s="31">
        <f>SUM(C100)</f>
        <v>21</v>
      </c>
      <c r="D98" s="6">
        <f t="shared" si="4"/>
        <v>15</v>
      </c>
      <c r="E98" s="7">
        <f>ABS(D98*100/B98)</f>
        <v>250</v>
      </c>
      <c r="F98" s="8"/>
    </row>
    <row r="99" spans="1:6" s="9" customFormat="1" ht="22.5" customHeight="1">
      <c r="A99" s="10" t="s">
        <v>6</v>
      </c>
      <c r="B99" s="6">
        <f>SUM(B100)</f>
        <v>6</v>
      </c>
      <c r="C99" s="31">
        <f>SUM(C100)</f>
        <v>21</v>
      </c>
      <c r="D99" s="6">
        <f t="shared" si="4"/>
        <v>15</v>
      </c>
      <c r="E99" s="7">
        <f>ABS(D99*100/B99)</f>
        <v>250</v>
      </c>
      <c r="F99" s="8"/>
    </row>
    <row r="100" spans="1:6" s="30" customFormat="1" ht="22.5" customHeight="1">
      <c r="A100" s="11" t="s">
        <v>19</v>
      </c>
      <c r="B100" s="12">
        <v>6</v>
      </c>
      <c r="C100" s="32">
        <v>21</v>
      </c>
      <c r="D100" s="12">
        <f t="shared" si="4"/>
        <v>15</v>
      </c>
      <c r="E100" s="13">
        <f>ABS(D100*100/B100)</f>
        <v>250</v>
      </c>
      <c r="F100" s="29"/>
    </row>
    <row r="101" spans="1:6" s="9" customFormat="1" ht="22.5" customHeight="1">
      <c r="A101" s="5" t="s">
        <v>20</v>
      </c>
      <c r="B101" s="6">
        <f>B102+B106+B109+B111+B114+B116+B118+B120+B122+B124+B126+B128+B130+B133</f>
        <v>-14898</v>
      </c>
      <c r="C101" s="6">
        <f>C102+C106+C109+C111+C114+C116+C118+C120+C122+C124+C126+C128+C130+C133</f>
        <v>-10115</v>
      </c>
      <c r="D101" s="6">
        <f aca="true" t="shared" si="6" ref="D101:D132">C101-B101</f>
        <v>4783</v>
      </c>
      <c r="E101" s="15" t="s">
        <v>99</v>
      </c>
      <c r="F101" s="8"/>
    </row>
    <row r="102" spans="1:6" s="9" customFormat="1" ht="22.5" customHeight="1">
      <c r="A102" s="10" t="s">
        <v>3</v>
      </c>
      <c r="B102" s="6">
        <f>SUM(B103:B105)</f>
        <v>-6278</v>
      </c>
      <c r="C102" s="6">
        <f>SUM(C103:C105)</f>
        <v>-2784</v>
      </c>
      <c r="D102" s="6">
        <f t="shared" si="6"/>
        <v>3494</v>
      </c>
      <c r="E102" s="16" t="s">
        <v>99</v>
      </c>
      <c r="F102" s="8"/>
    </row>
    <row r="103" spans="1:6" ht="22.5" customHeight="1">
      <c r="A103" s="11" t="s">
        <v>21</v>
      </c>
      <c r="B103" s="12">
        <v>2</v>
      </c>
      <c r="C103" s="12">
        <v>1541</v>
      </c>
      <c r="D103" s="12">
        <f t="shared" si="6"/>
        <v>1539</v>
      </c>
      <c r="E103" s="13">
        <f>ABS(D103*100/B103)</f>
        <v>76950</v>
      </c>
      <c r="F103" s="14"/>
    </row>
    <row r="104" spans="1:6" ht="22.5" customHeight="1">
      <c r="A104" s="11" t="s">
        <v>112</v>
      </c>
      <c r="B104" s="12">
        <v>1903</v>
      </c>
      <c r="C104" s="12">
        <v>1855</v>
      </c>
      <c r="D104" s="12">
        <f t="shared" si="6"/>
        <v>-48</v>
      </c>
      <c r="E104" s="13">
        <f>ABS(D104*100/B104)</f>
        <v>2.5223331581713087</v>
      </c>
      <c r="F104" s="14"/>
    </row>
    <row r="105" spans="1:6" ht="22.5" customHeight="1">
      <c r="A105" s="11" t="s">
        <v>113</v>
      </c>
      <c r="B105" s="12">
        <v>-8183</v>
      </c>
      <c r="C105" s="12">
        <v>-6180</v>
      </c>
      <c r="D105" s="12">
        <f t="shared" si="6"/>
        <v>2003</v>
      </c>
      <c r="E105" s="16" t="s">
        <v>99</v>
      </c>
      <c r="F105" s="14"/>
    </row>
    <row r="106" spans="1:6" s="9" customFormat="1" ht="22.5" customHeight="1">
      <c r="A106" s="10" t="s">
        <v>4</v>
      </c>
      <c r="B106" s="6">
        <f>SUM(B107:B108)</f>
        <v>-352</v>
      </c>
      <c r="C106" s="6">
        <f>SUM(C107:C108)</f>
        <v>-19</v>
      </c>
      <c r="D106" s="6">
        <f t="shared" si="6"/>
        <v>333</v>
      </c>
      <c r="E106" s="15" t="s">
        <v>99</v>
      </c>
      <c r="F106" s="8"/>
    </row>
    <row r="107" spans="1:6" ht="22.5" customHeight="1">
      <c r="A107" s="11" t="s">
        <v>114</v>
      </c>
      <c r="B107" s="12">
        <v>-371</v>
      </c>
      <c r="C107" s="12">
        <v>-109</v>
      </c>
      <c r="D107" s="12">
        <f t="shared" si="6"/>
        <v>262</v>
      </c>
      <c r="E107" s="16" t="s">
        <v>99</v>
      </c>
      <c r="F107" s="14"/>
    </row>
    <row r="108" spans="1:6" ht="22.5" customHeight="1">
      <c r="A108" s="11" t="s">
        <v>115</v>
      </c>
      <c r="B108" s="12">
        <v>19</v>
      </c>
      <c r="C108" s="12">
        <v>90</v>
      </c>
      <c r="D108" s="12">
        <f t="shared" si="6"/>
        <v>71</v>
      </c>
      <c r="E108" s="13">
        <f>ABS(D108*100/B108)</f>
        <v>373.6842105263158</v>
      </c>
      <c r="F108" s="14"/>
    </row>
    <row r="109" spans="1:6" s="9" customFormat="1" ht="22.5" customHeight="1">
      <c r="A109" s="10" t="s">
        <v>7</v>
      </c>
      <c r="B109" s="33">
        <f>B110</f>
        <v>94</v>
      </c>
      <c r="C109" s="6">
        <f>SUM(C110)</f>
        <v>111</v>
      </c>
      <c r="D109" s="6">
        <f t="shared" si="6"/>
        <v>17</v>
      </c>
      <c r="E109" s="7">
        <f>ABS(D109*100/B109)</f>
        <v>18.085106382978722</v>
      </c>
      <c r="F109" s="8"/>
    </row>
    <row r="110" spans="1:6" ht="22.5" customHeight="1">
      <c r="A110" s="11" t="s">
        <v>116</v>
      </c>
      <c r="B110" s="34">
        <v>94</v>
      </c>
      <c r="C110" s="12">
        <v>111</v>
      </c>
      <c r="D110" s="12">
        <f t="shared" si="6"/>
        <v>17</v>
      </c>
      <c r="E110" s="13">
        <f>ABS(D110*100/B110)</f>
        <v>18.085106382978722</v>
      </c>
      <c r="F110" s="14"/>
    </row>
    <row r="111" spans="1:6" s="9" customFormat="1" ht="22.5" customHeight="1">
      <c r="A111" s="10" t="s">
        <v>9</v>
      </c>
      <c r="B111" s="6">
        <f>SUM(B112:B113)</f>
        <v>10048</v>
      </c>
      <c r="C111" s="6">
        <f>SUM(C112:C113)</f>
        <v>419</v>
      </c>
      <c r="D111" s="6">
        <f t="shared" si="6"/>
        <v>-9629</v>
      </c>
      <c r="E111" s="7">
        <f>ABS(D111*100/B111)</f>
        <v>95.83001592356688</v>
      </c>
      <c r="F111" s="8"/>
    </row>
    <row r="112" spans="1:6" s="30" customFormat="1" ht="22.5" customHeight="1">
      <c r="A112" s="11" t="s">
        <v>117</v>
      </c>
      <c r="B112" s="12">
        <v>1597</v>
      </c>
      <c r="C112" s="12">
        <v>-9825</v>
      </c>
      <c r="D112" s="12">
        <f t="shared" si="6"/>
        <v>-11422</v>
      </c>
      <c r="E112" s="16" t="s">
        <v>37</v>
      </c>
      <c r="F112" s="29"/>
    </row>
    <row r="113" spans="1:6" ht="22.5" customHeight="1">
      <c r="A113" s="11" t="s">
        <v>118</v>
      </c>
      <c r="B113" s="12">
        <v>8451</v>
      </c>
      <c r="C113" s="12">
        <v>10244</v>
      </c>
      <c r="D113" s="12">
        <f t="shared" si="6"/>
        <v>1793</v>
      </c>
      <c r="E113" s="13">
        <f>ABS(D113*100/B113)</f>
        <v>21.216424091823452</v>
      </c>
      <c r="F113" s="14"/>
    </row>
    <row r="114" spans="1:6" s="9" customFormat="1" ht="22.5" customHeight="1">
      <c r="A114" s="10" t="s">
        <v>10</v>
      </c>
      <c r="B114" s="6">
        <f>SUM(B115)</f>
        <v>-2371</v>
      </c>
      <c r="C114" s="6">
        <f>SUM(C115)</f>
        <v>-1888</v>
      </c>
      <c r="D114" s="6">
        <f t="shared" si="6"/>
        <v>483</v>
      </c>
      <c r="E114" s="15" t="s">
        <v>99</v>
      </c>
      <c r="F114" s="8"/>
    </row>
    <row r="115" spans="1:6" ht="22.5" customHeight="1">
      <c r="A115" s="11" t="s">
        <v>119</v>
      </c>
      <c r="B115" s="12">
        <v>-2371</v>
      </c>
      <c r="C115" s="12">
        <v>-1888</v>
      </c>
      <c r="D115" s="12">
        <f t="shared" si="6"/>
        <v>483</v>
      </c>
      <c r="E115" s="16" t="s">
        <v>99</v>
      </c>
      <c r="F115" s="14"/>
    </row>
    <row r="116" spans="1:6" ht="22.5" customHeight="1">
      <c r="A116" s="10" t="s">
        <v>120</v>
      </c>
      <c r="B116" s="6">
        <f>B117</f>
        <v>15</v>
      </c>
      <c r="C116" s="6">
        <f>C117</f>
        <v>30</v>
      </c>
      <c r="D116" s="6">
        <f t="shared" si="6"/>
        <v>15</v>
      </c>
      <c r="E116" s="7">
        <f>ABS(D116*100/B116)</f>
        <v>100</v>
      </c>
      <c r="F116" s="14"/>
    </row>
    <row r="117" spans="1:6" ht="22.5" customHeight="1">
      <c r="A117" s="11" t="s">
        <v>121</v>
      </c>
      <c r="B117" s="12">
        <v>15</v>
      </c>
      <c r="C117" s="12">
        <v>30</v>
      </c>
      <c r="D117" s="12">
        <f t="shared" si="6"/>
        <v>15</v>
      </c>
      <c r="E117" s="13">
        <f>ABS(D117*100/B117)</f>
        <v>100</v>
      </c>
      <c r="F117" s="14"/>
    </row>
    <row r="118" spans="1:6" s="9" customFormat="1" ht="22.5" customHeight="1">
      <c r="A118" s="10" t="s">
        <v>13</v>
      </c>
      <c r="B118" s="6">
        <f>SUM(B119)</f>
        <v>-15189</v>
      </c>
      <c r="C118" s="6">
        <f>SUM(C119)</f>
        <v>-17666</v>
      </c>
      <c r="D118" s="6">
        <f t="shared" si="6"/>
        <v>-2477</v>
      </c>
      <c r="E118" s="7">
        <f>ABS(D118*100/B118)</f>
        <v>16.307854368292844</v>
      </c>
      <c r="F118" s="8"/>
    </row>
    <row r="119" spans="1:6" s="30" customFormat="1" ht="22.5" customHeight="1">
      <c r="A119" s="11" t="s">
        <v>122</v>
      </c>
      <c r="B119" s="12">
        <v>-15189</v>
      </c>
      <c r="C119" s="12">
        <v>-17666</v>
      </c>
      <c r="D119" s="12">
        <f t="shared" si="6"/>
        <v>-2477</v>
      </c>
      <c r="E119" s="13">
        <f>ABS(D119*100/B119)</f>
        <v>16.307854368292844</v>
      </c>
      <c r="F119" s="29"/>
    </row>
    <row r="120" spans="1:6" s="9" customFormat="1" ht="22.5" customHeight="1">
      <c r="A120" s="10" t="s">
        <v>22</v>
      </c>
      <c r="B120" s="6">
        <f>SUM(B121)</f>
        <v>-548</v>
      </c>
      <c r="C120" s="6">
        <f>SUM(C121)</f>
        <v>1589</v>
      </c>
      <c r="D120" s="6">
        <f t="shared" si="6"/>
        <v>2137</v>
      </c>
      <c r="E120" s="15" t="s">
        <v>33</v>
      </c>
      <c r="F120" s="8"/>
    </row>
    <row r="121" spans="1:6" ht="22.5" customHeight="1">
      <c r="A121" s="11" t="s">
        <v>123</v>
      </c>
      <c r="B121" s="12">
        <v>-548</v>
      </c>
      <c r="C121" s="12">
        <v>1589</v>
      </c>
      <c r="D121" s="12">
        <f t="shared" si="6"/>
        <v>2137</v>
      </c>
      <c r="E121" s="16" t="s">
        <v>33</v>
      </c>
      <c r="F121" s="14"/>
    </row>
    <row r="122" spans="1:6" s="9" customFormat="1" ht="22.5" customHeight="1">
      <c r="A122" s="10" t="s">
        <v>14</v>
      </c>
      <c r="B122" s="6">
        <f>SUM(B123)</f>
        <v>-995</v>
      </c>
      <c r="C122" s="6">
        <f>SUM(C123)</f>
        <v>-1455</v>
      </c>
      <c r="D122" s="6">
        <f t="shared" si="6"/>
        <v>-460</v>
      </c>
      <c r="E122" s="7">
        <f>ABS(D122*100/B122)</f>
        <v>46.231155778894475</v>
      </c>
      <c r="F122" s="8"/>
    </row>
    <row r="123" spans="1:6" s="38" customFormat="1" ht="22.5" customHeight="1">
      <c r="A123" s="35" t="s">
        <v>124</v>
      </c>
      <c r="B123" s="36">
        <v>-995</v>
      </c>
      <c r="C123" s="26">
        <v>-1455</v>
      </c>
      <c r="D123" s="12">
        <f t="shared" si="6"/>
        <v>-460</v>
      </c>
      <c r="E123" s="13">
        <f>ABS(D123*100/B123)</f>
        <v>46.231155778894475</v>
      </c>
      <c r="F123" s="37"/>
    </row>
    <row r="124" spans="1:6" s="9" customFormat="1" ht="22.5" customHeight="1">
      <c r="A124" s="10" t="s">
        <v>23</v>
      </c>
      <c r="B124" s="6">
        <f>SUM(B125)</f>
        <v>687</v>
      </c>
      <c r="C124" s="6">
        <f>SUM(C125)</f>
        <v>1765</v>
      </c>
      <c r="D124" s="6">
        <f t="shared" si="6"/>
        <v>1078</v>
      </c>
      <c r="E124" s="7">
        <f>ABS(D124*100/B124)</f>
        <v>156.9141193595342</v>
      </c>
      <c r="F124" s="8"/>
    </row>
    <row r="125" spans="1:6" ht="22.5" customHeight="1">
      <c r="A125" s="11" t="s">
        <v>125</v>
      </c>
      <c r="B125" s="12">
        <v>687</v>
      </c>
      <c r="C125" s="12">
        <v>1765</v>
      </c>
      <c r="D125" s="12">
        <f t="shared" si="6"/>
        <v>1078</v>
      </c>
      <c r="E125" s="13">
        <f>ABS(D125*100/B125)</f>
        <v>156.9141193595342</v>
      </c>
      <c r="F125" s="14"/>
    </row>
    <row r="126" spans="1:6" s="9" customFormat="1" ht="22.5" customHeight="1">
      <c r="A126" s="10" t="s">
        <v>24</v>
      </c>
      <c r="B126" s="6">
        <f>SUM(B127)</f>
        <v>-32</v>
      </c>
      <c r="C126" s="6">
        <f>SUM(C127)</f>
        <v>-22</v>
      </c>
      <c r="D126" s="6">
        <f t="shared" si="6"/>
        <v>10</v>
      </c>
      <c r="E126" s="15" t="s">
        <v>99</v>
      </c>
      <c r="F126" s="8"/>
    </row>
    <row r="127" spans="1:6" ht="22.5" customHeight="1">
      <c r="A127" s="11" t="s">
        <v>126</v>
      </c>
      <c r="B127" s="12">
        <v>-32</v>
      </c>
      <c r="C127" s="12">
        <v>-22</v>
      </c>
      <c r="D127" s="12">
        <f t="shared" si="6"/>
        <v>10</v>
      </c>
      <c r="E127" s="16" t="s">
        <v>99</v>
      </c>
      <c r="F127" s="14"/>
    </row>
    <row r="128" spans="1:6" s="9" customFormat="1" ht="22.5" customHeight="1">
      <c r="A128" s="10" t="s">
        <v>127</v>
      </c>
      <c r="B128" s="6">
        <f>SUM(B129)</f>
        <v>22</v>
      </c>
      <c r="C128" s="6">
        <f>SUM(C129)</f>
        <v>62</v>
      </c>
      <c r="D128" s="6">
        <f t="shared" si="6"/>
        <v>40</v>
      </c>
      <c r="E128" s="7">
        <f>ABS(D128*100/B128)</f>
        <v>181.8181818181818</v>
      </c>
      <c r="F128" s="8"/>
    </row>
    <row r="129" spans="1:6" ht="22.5" customHeight="1">
      <c r="A129" s="11" t="s">
        <v>128</v>
      </c>
      <c r="B129" s="12">
        <v>22</v>
      </c>
      <c r="C129" s="12">
        <v>62</v>
      </c>
      <c r="D129" s="12">
        <f t="shared" si="6"/>
        <v>40</v>
      </c>
      <c r="E129" s="13">
        <f>ABS(D129*100/B129)</f>
        <v>181.8181818181818</v>
      </c>
      <c r="F129" s="14"/>
    </row>
    <row r="130" spans="1:6" s="9" customFormat="1" ht="22.5" customHeight="1">
      <c r="A130" s="10" t="s">
        <v>129</v>
      </c>
      <c r="B130" s="6">
        <f>B131+B132</f>
        <v>-9</v>
      </c>
      <c r="C130" s="6">
        <f>C131+C132</f>
        <v>9645</v>
      </c>
      <c r="D130" s="6">
        <f t="shared" si="6"/>
        <v>9654</v>
      </c>
      <c r="E130" s="15" t="s">
        <v>33</v>
      </c>
      <c r="F130" s="8"/>
    </row>
    <row r="131" spans="1:6" ht="22.5" customHeight="1">
      <c r="A131" s="11" t="s">
        <v>130</v>
      </c>
      <c r="B131" s="12">
        <v>-265</v>
      </c>
      <c r="C131" s="12">
        <v>157</v>
      </c>
      <c r="D131" s="12">
        <f t="shared" si="6"/>
        <v>422</v>
      </c>
      <c r="E131" s="16" t="s">
        <v>33</v>
      </c>
      <c r="F131" s="14"/>
    </row>
    <row r="132" spans="1:6" ht="22.5" customHeight="1">
      <c r="A132" s="11" t="s">
        <v>131</v>
      </c>
      <c r="B132" s="12">
        <v>256</v>
      </c>
      <c r="C132" s="12">
        <v>9488</v>
      </c>
      <c r="D132" s="12">
        <f t="shared" si="6"/>
        <v>9232</v>
      </c>
      <c r="E132" s="13">
        <f aca="true" t="shared" si="7" ref="E132:E138">ABS(D132*100/B132)</f>
        <v>3606.25</v>
      </c>
      <c r="F132" s="14"/>
    </row>
    <row r="133" spans="1:6" s="9" customFormat="1" ht="22.5" customHeight="1">
      <c r="A133" s="10" t="s">
        <v>132</v>
      </c>
      <c r="B133" s="6">
        <f>B134</f>
        <v>10</v>
      </c>
      <c r="C133" s="6">
        <f>C134</f>
        <v>98</v>
      </c>
      <c r="D133" s="6">
        <f aca="true" t="shared" si="8" ref="D133:D138">C133-B133</f>
        <v>88</v>
      </c>
      <c r="E133" s="7">
        <f t="shared" si="7"/>
        <v>880</v>
      </c>
      <c r="F133" s="8"/>
    </row>
    <row r="134" spans="1:6" ht="22.5" customHeight="1">
      <c r="A134" s="11" t="s">
        <v>133</v>
      </c>
      <c r="B134" s="12">
        <v>10</v>
      </c>
      <c r="C134" s="12">
        <v>98</v>
      </c>
      <c r="D134" s="12">
        <f t="shared" si="8"/>
        <v>88</v>
      </c>
      <c r="E134" s="13">
        <f t="shared" si="7"/>
        <v>880</v>
      </c>
      <c r="F134" s="14"/>
    </row>
    <row r="135" spans="1:6" s="9" customFormat="1" ht="22.5" customHeight="1">
      <c r="A135" s="5" t="s">
        <v>134</v>
      </c>
      <c r="B135" s="6">
        <f>SUM(B137)</f>
        <v>5041</v>
      </c>
      <c r="C135" s="6">
        <f>SUM(C137)</f>
        <v>1162</v>
      </c>
      <c r="D135" s="6">
        <f t="shared" si="8"/>
        <v>-3879</v>
      </c>
      <c r="E135" s="7">
        <f t="shared" si="7"/>
        <v>76.94901805197381</v>
      </c>
      <c r="F135" s="8"/>
    </row>
    <row r="136" spans="1:6" s="9" customFormat="1" ht="22.5" customHeight="1">
      <c r="A136" s="10" t="s">
        <v>5</v>
      </c>
      <c r="B136" s="6">
        <f>SUM(B137)</f>
        <v>5041</v>
      </c>
      <c r="C136" s="6">
        <f>SUM(C137)</f>
        <v>1162</v>
      </c>
      <c r="D136" s="6">
        <f t="shared" si="8"/>
        <v>-3879</v>
      </c>
      <c r="E136" s="7">
        <f t="shared" si="7"/>
        <v>76.94901805197381</v>
      </c>
      <c r="F136" s="8"/>
    </row>
    <row r="137" spans="1:6" ht="22.5" customHeight="1">
      <c r="A137" s="11" t="s">
        <v>25</v>
      </c>
      <c r="B137" s="12">
        <v>5041</v>
      </c>
      <c r="C137" s="12">
        <v>1162</v>
      </c>
      <c r="D137" s="12">
        <f t="shared" si="8"/>
        <v>-3879</v>
      </c>
      <c r="E137" s="13">
        <f t="shared" si="7"/>
        <v>76.94901805197381</v>
      </c>
      <c r="F137" s="14"/>
    </row>
    <row r="138" spans="1:6" s="9" customFormat="1" ht="22.5" customHeight="1">
      <c r="A138" s="39" t="s">
        <v>26</v>
      </c>
      <c r="B138" s="6">
        <f>B5+B98+B101+B135</f>
        <v>18127</v>
      </c>
      <c r="C138" s="6">
        <f>C5+C98+C101+C135</f>
        <v>29181</v>
      </c>
      <c r="D138" s="6">
        <f t="shared" si="8"/>
        <v>11054</v>
      </c>
      <c r="E138" s="7">
        <f t="shared" si="7"/>
        <v>60.98085728471341</v>
      </c>
      <c r="F138" s="8"/>
    </row>
    <row r="139" spans="1:5" ht="16.5" customHeight="1">
      <c r="A139" s="43"/>
      <c r="B139" s="44"/>
      <c r="C139" s="44"/>
      <c r="D139" s="44"/>
      <c r="E139" s="45"/>
    </row>
    <row r="140" spans="1:5" ht="16.5" customHeight="1">
      <c r="A140" s="40"/>
      <c r="B140" s="40"/>
      <c r="C140" s="40"/>
      <c r="D140" s="40"/>
      <c r="E140" s="40"/>
    </row>
    <row r="141" spans="1:5" ht="16.5" customHeight="1">
      <c r="A141" s="40"/>
      <c r="B141" s="40"/>
      <c r="C141" s="40"/>
      <c r="D141" s="40"/>
      <c r="E141" s="40"/>
    </row>
    <row r="142" ht="12.75" customHeight="1"/>
    <row r="143" ht="12.75" customHeight="1">
      <c r="D143" s="42"/>
    </row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</sheetData>
  <mergeCells count="7">
    <mergeCell ref="A139:E139"/>
    <mergeCell ref="A1:E1"/>
    <mergeCell ref="A3:A4"/>
    <mergeCell ref="B3:B4"/>
    <mergeCell ref="C3:C4"/>
    <mergeCell ref="D3:D4"/>
    <mergeCell ref="E3:E4"/>
  </mergeCells>
  <printOptions horizontalCentered="1"/>
  <pageMargins left="0.35433070866141736" right="0.35433070866141736" top="0.7874015748031497" bottom="0.5905511811023623" header="0.5905511811023623" footer="0.3937007874015748"/>
  <pageSetup firstPageNumber="17" useFirstPageNumber="1" horizontalDpi="600" verticalDpi="600" orientation="landscape" paperSize="9" scale="90" r:id="rId1"/>
  <headerFooter alignWithMargins="0">
    <oddHeader>&amp;L&amp;"標楷體,標準"&amp;17附表6</oddHead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非</dc:title>
  <dc:subject>非</dc:subject>
  <dc:creator>行政院主計處</dc:creator>
  <cp:keywords/>
  <dc:description> </dc:description>
  <cp:lastModifiedBy>Administrator</cp:lastModifiedBy>
  <dcterms:created xsi:type="dcterms:W3CDTF">2008-05-19T02:39:23Z</dcterms:created>
  <dcterms:modified xsi:type="dcterms:W3CDTF">2008-11-13T11:13:45Z</dcterms:modified>
  <cp:category>I14</cp:category>
  <cp:version/>
  <cp:contentType/>
  <cp:contentStatus/>
</cp:coreProperties>
</file>