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<sst xmlns="http://schemas.openxmlformats.org/spreadsheetml/2006/main" count="167" uniqueCount="157">
  <si>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t>交通部臺中港務局資產負債表</t>
  </si>
  <si>
    <t>　　　　　　　　　　　</t>
  </si>
  <si>
    <r>
      <t xml:space="preserve">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</si>
  <si>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</si>
  <si>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</si>
  <si>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</si>
  <si>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</si>
  <si>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</si>
  <si>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</si>
  <si>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</si>
  <si>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</si>
  <si>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</si>
  <si>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</si>
  <si>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</si>
  <si>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</si>
  <si>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</si>
  <si>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</si>
  <si>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</si>
  <si>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</si>
  <si>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</si>
  <si>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</si>
  <si>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</si>
  <si>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</si>
  <si>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</si>
  <si>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</si>
  <si>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</si>
  <si>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</si>
  <si>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</si>
  <si>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</si>
  <si>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</si>
  <si>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</si>
  <si>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</si>
  <si>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</si>
  <si>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</si>
  <si>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</si>
  <si>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</si>
  <si>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</si>
  <si>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</si>
  <si>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</si>
  <si>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</si>
  <si>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</si>
  <si>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</si>
  <si>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</si>
  <si>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</si>
  <si>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</si>
  <si>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</si>
  <si>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</si>
  <si>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</si>
  <si>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</si>
  <si>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</si>
  <si>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</si>
  <si>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</si>
  <si>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</si>
  <si>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</si>
  <si>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</si>
  <si>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</si>
  <si>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</si>
  <si>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</si>
  <si>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</si>
  <si>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</si>
  <si>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</si>
  <si>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</si>
  <si>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</si>
  <si>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</si>
  <si>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</si>
  <si>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</si>
  <si>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</si>
  <si>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</si>
  <si>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</si>
  <si>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</si>
  <si>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</si>
  <si>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</si>
  <si>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</si>
  <si>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</si>
  <si>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</si>
  <si>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</si>
  <si>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</si>
  <si>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</si>
  <si>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</si>
  <si>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</si>
  <si>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</si>
  <si>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</si>
  <si>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</si>
  <si>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</si>
  <si>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</si>
  <si>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</si>
  <si>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</si>
  <si>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</si>
  <si>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</si>
  <si>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</si>
  <si>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</si>
  <si>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</si>
  <si>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</si>
  <si>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</si>
  <si>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</si>
  <si>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</si>
  <si>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</si>
  <si>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</si>
  <si>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</si>
  <si>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</si>
  <si>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</si>
  <si>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</si>
  <si>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</si>
  <si>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</si>
  <si>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</si>
  <si>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</si>
  <si>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>交通部臺中港務局損益結算表</t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</si>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</sst>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2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1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5" sqref="C5"/>
    </sheetView>
  </sheetViews>
  <sheetFormatPr defaultColWidth="9.00390625" defaultRowHeight="13.5" customHeight="1"/>
  <cols>
    <col min="1" max="1" width="4.125" style="154" customWidth="1"/>
    <col min="2" max="2" width="2.625" style="90" customWidth="1"/>
    <col min="3" max="3" width="24.25390625" style="152" customWidth="1"/>
    <col min="4" max="4" width="2.00390625" style="151" customWidth="1"/>
    <col min="5" max="6" width="18.875" style="92" customWidth="1"/>
    <col min="7" max="7" width="17.875" style="92" customWidth="1"/>
    <col min="8" max="8" width="8.25390625" style="153" customWidth="1"/>
    <col min="9" max="16384" width="9.00390625" style="92" customWidth="1"/>
  </cols>
  <sheetData>
    <row r="1" spans="1:8" s="101" customFormat="1" ht="32.25" customHeight="1">
      <c r="A1" s="98" t="s">
        <v>106</v>
      </c>
      <c r="B1" s="99"/>
      <c r="C1" s="99"/>
      <c r="D1" s="99"/>
      <c r="E1" s="99"/>
      <c r="F1" s="99"/>
      <c r="G1" s="99"/>
      <c r="H1" s="100"/>
    </row>
    <row r="2" spans="1:8" s="105" customFormat="1" ht="24.75" customHeight="1">
      <c r="A2" s="102"/>
      <c r="B2" s="102"/>
      <c r="C2" s="103" t="s">
        <v>107</v>
      </c>
      <c r="D2" s="104"/>
      <c r="F2" s="106"/>
      <c r="G2" s="107"/>
      <c r="H2" s="108" t="s">
        <v>108</v>
      </c>
    </row>
    <row r="3" spans="1:8" s="105" customFormat="1" ht="30.75" customHeight="1">
      <c r="A3" s="109" t="s">
        <v>109</v>
      </c>
      <c r="B3" s="109"/>
      <c r="C3" s="109"/>
      <c r="D3" s="110"/>
      <c r="E3" s="111" t="s">
        <v>110</v>
      </c>
      <c r="F3" s="112" t="s">
        <v>111</v>
      </c>
      <c r="G3" s="113" t="s">
        <v>112</v>
      </c>
      <c r="H3" s="114"/>
    </row>
    <row r="4" spans="1:8" s="105" customFormat="1" ht="24.75" customHeight="1">
      <c r="A4" s="115"/>
      <c r="B4" s="115"/>
      <c r="C4" s="115"/>
      <c r="D4" s="116"/>
      <c r="E4" s="117"/>
      <c r="F4" s="117"/>
      <c r="G4" s="118" t="s">
        <v>4</v>
      </c>
      <c r="H4" s="118" t="s">
        <v>5</v>
      </c>
    </row>
    <row r="5" spans="1:8" s="120" customFormat="1" ht="19.5" customHeight="1">
      <c r="A5" s="119" t="s">
        <v>113</v>
      </c>
      <c r="C5" s="121"/>
      <c r="D5" s="122"/>
      <c r="E5" s="123">
        <f>SUM(E6:E16)</f>
        <v>2270800045</v>
      </c>
      <c r="F5" s="123">
        <f>SUM(F6:F16)</f>
        <v>2278900000</v>
      </c>
      <c r="G5" s="124">
        <f>SUM(G6:G16)</f>
        <v>-8099955</v>
      </c>
      <c r="H5" s="125">
        <f>IF(F5=0,0,(G5/F5)*100)</f>
        <v>-0.35543266488218</v>
      </c>
    </row>
    <row r="6" spans="1:8" ht="15" customHeight="1">
      <c r="A6" s="7"/>
      <c r="B6" s="126" t="s">
        <v>114</v>
      </c>
      <c r="C6" s="127"/>
      <c r="D6" s="128"/>
      <c r="E6" s="129"/>
      <c r="F6" s="129"/>
      <c r="G6" s="130">
        <f aca="true" t="shared" si="0" ref="G6:G15">E6-F6</f>
        <v>0</v>
      </c>
      <c r="H6" s="131">
        <f aca="true" t="shared" si="1" ref="H6:H35">IF(F6=0,0,(G6/F6)*100)</f>
        <v>0</v>
      </c>
    </row>
    <row r="7" spans="1:8" ht="15" customHeight="1">
      <c r="A7" s="7"/>
      <c r="B7" s="126" t="s">
        <v>115</v>
      </c>
      <c r="C7" s="127"/>
      <c r="D7" s="128"/>
      <c r="E7" s="129"/>
      <c r="F7" s="129"/>
      <c r="G7" s="130">
        <f t="shared" si="0"/>
        <v>0</v>
      </c>
      <c r="H7" s="131">
        <f t="shared" si="1"/>
        <v>0</v>
      </c>
    </row>
    <row r="8" spans="1:8" ht="15" customHeight="1">
      <c r="A8" s="7"/>
      <c r="B8" s="126" t="s">
        <v>116</v>
      </c>
      <c r="C8" s="127"/>
      <c r="D8" s="128"/>
      <c r="E8" s="129"/>
      <c r="F8" s="129"/>
      <c r="G8" s="130">
        <f t="shared" si="0"/>
        <v>0</v>
      </c>
      <c r="H8" s="131">
        <f t="shared" si="1"/>
        <v>0</v>
      </c>
    </row>
    <row r="9" spans="1:8" ht="15" customHeight="1">
      <c r="A9" s="7"/>
      <c r="B9" s="126" t="s">
        <v>117</v>
      </c>
      <c r="C9" s="127"/>
      <c r="D9" s="128"/>
      <c r="E9" s="129"/>
      <c r="F9" s="129"/>
      <c r="G9" s="130">
        <f t="shared" si="0"/>
        <v>0</v>
      </c>
      <c r="H9" s="131">
        <f t="shared" si="1"/>
        <v>0</v>
      </c>
    </row>
    <row r="10" spans="1:8" ht="15" customHeight="1">
      <c r="A10" s="7"/>
      <c r="B10" s="126" t="s">
        <v>118</v>
      </c>
      <c r="C10" s="127"/>
      <c r="D10" s="128"/>
      <c r="E10" s="129"/>
      <c r="F10" s="129"/>
      <c r="G10" s="130">
        <f t="shared" si="0"/>
        <v>0</v>
      </c>
      <c r="H10" s="131">
        <f t="shared" si="1"/>
        <v>0</v>
      </c>
    </row>
    <row r="11" spans="1:8" ht="15" customHeight="1">
      <c r="A11" s="7"/>
      <c r="B11" s="126" t="s">
        <v>119</v>
      </c>
      <c r="C11" s="127"/>
      <c r="D11" s="128"/>
      <c r="E11" s="129">
        <v>1129939219</v>
      </c>
      <c r="F11" s="129">
        <v>1149252000</v>
      </c>
      <c r="G11" s="130">
        <f t="shared" si="0"/>
        <v>-19312781</v>
      </c>
      <c r="H11" s="131">
        <f t="shared" si="1"/>
        <v>-1.6804652939477156</v>
      </c>
    </row>
    <row r="12" spans="1:8" ht="15" customHeight="1">
      <c r="A12" s="7"/>
      <c r="B12" s="126" t="s">
        <v>120</v>
      </c>
      <c r="C12" s="127"/>
      <c r="D12" s="128"/>
      <c r="E12" s="129"/>
      <c r="F12" s="129"/>
      <c r="G12" s="130">
        <f t="shared" si="0"/>
        <v>0</v>
      </c>
      <c r="H12" s="131">
        <f t="shared" si="1"/>
        <v>0</v>
      </c>
    </row>
    <row r="13" spans="1:8" ht="15" customHeight="1">
      <c r="A13" s="7"/>
      <c r="B13" s="126" t="s">
        <v>121</v>
      </c>
      <c r="C13" s="127"/>
      <c r="D13" s="128"/>
      <c r="E13" s="129"/>
      <c r="F13" s="129"/>
      <c r="G13" s="130">
        <f t="shared" si="0"/>
        <v>0</v>
      </c>
      <c r="H13" s="131">
        <f t="shared" si="1"/>
        <v>0</v>
      </c>
    </row>
    <row r="14" spans="1:8" ht="15" customHeight="1">
      <c r="A14" s="7"/>
      <c r="B14" s="126" t="s">
        <v>122</v>
      </c>
      <c r="C14" s="127"/>
      <c r="D14" s="128"/>
      <c r="E14" s="129"/>
      <c r="F14" s="129"/>
      <c r="G14" s="130">
        <f t="shared" si="0"/>
        <v>0</v>
      </c>
      <c r="H14" s="131">
        <f t="shared" si="1"/>
        <v>0</v>
      </c>
    </row>
    <row r="15" spans="1:8" ht="15" customHeight="1">
      <c r="A15" s="7"/>
      <c r="B15" s="126" t="s">
        <v>123</v>
      </c>
      <c r="C15" s="127"/>
      <c r="D15" s="128"/>
      <c r="E15" s="129"/>
      <c r="F15" s="129"/>
      <c r="G15" s="130">
        <f t="shared" si="0"/>
        <v>0</v>
      </c>
      <c r="H15" s="131">
        <f t="shared" si="1"/>
        <v>0</v>
      </c>
    </row>
    <row r="16" spans="1:8" ht="15" customHeight="1">
      <c r="A16" s="7"/>
      <c r="B16" s="126" t="s">
        <v>124</v>
      </c>
      <c r="C16" s="127"/>
      <c r="D16" s="128"/>
      <c r="E16" s="129">
        <v>1140860826</v>
      </c>
      <c r="F16" s="129">
        <v>1129648000</v>
      </c>
      <c r="G16" s="130">
        <f>E16-F16</f>
        <v>11212826</v>
      </c>
      <c r="H16" s="131">
        <f t="shared" si="1"/>
        <v>0.9925946843618543</v>
      </c>
    </row>
    <row r="17" spans="1:8" s="120" customFormat="1" ht="19.5" customHeight="1">
      <c r="A17" s="119" t="s">
        <v>125</v>
      </c>
      <c r="C17" s="121"/>
      <c r="D17" s="122"/>
      <c r="E17" s="123">
        <f>SUM(E18:E28)</f>
        <v>872385542</v>
      </c>
      <c r="F17" s="123">
        <f>SUM(F18:F28)</f>
        <v>945778000</v>
      </c>
      <c r="G17" s="124">
        <f>SUM(G18:G28)</f>
        <v>-73392458</v>
      </c>
      <c r="H17" s="132">
        <f t="shared" si="1"/>
        <v>-7.76000900845653</v>
      </c>
    </row>
    <row r="18" spans="1:8" ht="15" customHeight="1">
      <c r="A18" s="7"/>
      <c r="B18" s="126" t="s">
        <v>126</v>
      </c>
      <c r="C18" s="127"/>
      <c r="D18" s="128"/>
      <c r="E18" s="129"/>
      <c r="F18" s="129"/>
      <c r="G18" s="130">
        <f aca="true" t="shared" si="2" ref="G18:G24">E18-F18</f>
        <v>0</v>
      </c>
      <c r="H18" s="131">
        <f t="shared" si="1"/>
        <v>0</v>
      </c>
    </row>
    <row r="19" spans="1:8" ht="15" customHeight="1">
      <c r="A19" s="7"/>
      <c r="B19" s="126" t="s">
        <v>127</v>
      </c>
      <c r="C19" s="127"/>
      <c r="D19" s="128"/>
      <c r="E19" s="129"/>
      <c r="F19" s="129"/>
      <c r="G19" s="130">
        <f t="shared" si="2"/>
        <v>0</v>
      </c>
      <c r="H19" s="131">
        <f t="shared" si="1"/>
        <v>0</v>
      </c>
    </row>
    <row r="20" spans="1:8" ht="15" customHeight="1">
      <c r="A20" s="7"/>
      <c r="B20" s="126" t="s">
        <v>128</v>
      </c>
      <c r="C20" s="127"/>
      <c r="D20" s="128"/>
      <c r="E20" s="129"/>
      <c r="F20" s="129"/>
      <c r="G20" s="130">
        <f t="shared" si="2"/>
        <v>0</v>
      </c>
      <c r="H20" s="131">
        <f t="shared" si="1"/>
        <v>0</v>
      </c>
    </row>
    <row r="21" spans="1:8" ht="15" customHeight="1">
      <c r="A21" s="7"/>
      <c r="B21" s="126" t="s">
        <v>129</v>
      </c>
      <c r="C21" s="127"/>
      <c r="D21" s="128"/>
      <c r="E21" s="129"/>
      <c r="F21" s="129"/>
      <c r="G21" s="130">
        <f t="shared" si="2"/>
        <v>0</v>
      </c>
      <c r="H21" s="131">
        <f t="shared" si="1"/>
        <v>0</v>
      </c>
    </row>
    <row r="22" spans="1:8" ht="15" customHeight="1">
      <c r="A22" s="7"/>
      <c r="B22" s="126" t="s">
        <v>130</v>
      </c>
      <c r="C22" s="127"/>
      <c r="D22" s="128"/>
      <c r="E22" s="129"/>
      <c r="F22" s="129"/>
      <c r="G22" s="130">
        <f t="shared" si="2"/>
        <v>0</v>
      </c>
      <c r="H22" s="131">
        <f t="shared" si="1"/>
        <v>0</v>
      </c>
    </row>
    <row r="23" spans="1:8" ht="15" customHeight="1">
      <c r="A23" s="7"/>
      <c r="B23" s="126" t="s">
        <v>131</v>
      </c>
      <c r="C23" s="127"/>
      <c r="D23" s="128"/>
      <c r="E23" s="129">
        <v>755688663</v>
      </c>
      <c r="F23" s="129">
        <v>820496000</v>
      </c>
      <c r="G23" s="130">
        <f t="shared" si="2"/>
        <v>-64807337</v>
      </c>
      <c r="H23" s="131">
        <f t="shared" si="1"/>
        <v>-7.898556117275405</v>
      </c>
    </row>
    <row r="24" spans="1:8" ht="15" customHeight="1">
      <c r="A24" s="7"/>
      <c r="B24" s="126" t="s">
        <v>132</v>
      </c>
      <c r="C24" s="127"/>
      <c r="D24" s="128"/>
      <c r="E24" s="129"/>
      <c r="F24" s="129"/>
      <c r="G24" s="130">
        <f t="shared" si="2"/>
        <v>0</v>
      </c>
      <c r="H24" s="131">
        <f t="shared" si="1"/>
        <v>0</v>
      </c>
    </row>
    <row r="25" spans="1:8" ht="15" customHeight="1">
      <c r="A25" s="7"/>
      <c r="B25" s="126" t="s">
        <v>133</v>
      </c>
      <c r="C25" s="127"/>
      <c r="D25" s="128"/>
      <c r="E25" s="129"/>
      <c r="F25" s="129"/>
      <c r="G25" s="130">
        <f>E25-F25</f>
        <v>0</v>
      </c>
      <c r="H25" s="131">
        <f t="shared" si="1"/>
        <v>0</v>
      </c>
    </row>
    <row r="26" spans="1:8" ht="15" customHeight="1">
      <c r="A26" s="7"/>
      <c r="B26" s="133" t="s">
        <v>134</v>
      </c>
      <c r="C26" s="127"/>
      <c r="D26" s="128"/>
      <c r="E26" s="129"/>
      <c r="F26" s="129"/>
      <c r="G26" s="130">
        <f>E26-F26</f>
        <v>0</v>
      </c>
      <c r="H26" s="131">
        <f t="shared" si="1"/>
        <v>0</v>
      </c>
    </row>
    <row r="27" spans="1:8" ht="15" customHeight="1">
      <c r="A27" s="7"/>
      <c r="B27" s="133" t="s">
        <v>135</v>
      </c>
      <c r="C27" s="127"/>
      <c r="D27" s="128"/>
      <c r="E27" s="129"/>
      <c r="F27" s="129"/>
      <c r="G27" s="130">
        <f>E27-F27</f>
        <v>0</v>
      </c>
      <c r="H27" s="131">
        <f t="shared" si="1"/>
        <v>0</v>
      </c>
    </row>
    <row r="28" spans="1:8" ht="15" customHeight="1">
      <c r="A28" s="7"/>
      <c r="B28" s="126" t="s">
        <v>136</v>
      </c>
      <c r="C28" s="127"/>
      <c r="D28" s="128"/>
      <c r="E28" s="129">
        <v>116696879</v>
      </c>
      <c r="F28" s="129">
        <v>125282000</v>
      </c>
      <c r="G28" s="130">
        <f>E28-F28</f>
        <v>-8585121</v>
      </c>
      <c r="H28" s="131">
        <f t="shared" si="1"/>
        <v>-6.8526372503631805</v>
      </c>
    </row>
    <row r="29" spans="1:8" ht="2.25" customHeight="1">
      <c r="A29" s="7"/>
      <c r="B29" s="134"/>
      <c r="C29" s="59"/>
      <c r="D29" s="128"/>
      <c r="E29" s="135"/>
      <c r="F29" s="135"/>
      <c r="G29" s="130"/>
      <c r="H29" s="131"/>
    </row>
    <row r="30" spans="1:8" s="120" customFormat="1" ht="19.5" customHeight="1">
      <c r="A30" s="119" t="s">
        <v>137</v>
      </c>
      <c r="B30" s="20"/>
      <c r="C30" s="121"/>
      <c r="D30" s="122"/>
      <c r="E30" s="123">
        <f>E5-E17</f>
        <v>1398414503</v>
      </c>
      <c r="F30" s="123">
        <f>F5-F17</f>
        <v>1333122000</v>
      </c>
      <c r="G30" s="124">
        <f>G5-G17</f>
        <v>65292503</v>
      </c>
      <c r="H30" s="132">
        <f t="shared" si="1"/>
        <v>4.897714012671008</v>
      </c>
    </row>
    <row r="31" spans="1:8" s="120" customFormat="1" ht="19.5" customHeight="1">
      <c r="A31" s="119" t="s">
        <v>138</v>
      </c>
      <c r="B31" s="3"/>
      <c r="C31" s="121"/>
      <c r="D31" s="122"/>
      <c r="E31" s="123">
        <f>SUM(E32:E35)</f>
        <v>698154814</v>
      </c>
      <c r="F31" s="123">
        <f>SUM(F32:F35)</f>
        <v>764160793</v>
      </c>
      <c r="G31" s="124">
        <f>SUM(G32:G35)</f>
        <v>-66005979</v>
      </c>
      <c r="H31" s="132">
        <f t="shared" si="1"/>
        <v>-8.63770813742861</v>
      </c>
    </row>
    <row r="32" spans="1:8" ht="15" customHeight="1">
      <c r="A32" s="7"/>
      <c r="B32" s="126" t="s">
        <v>139</v>
      </c>
      <c r="C32" s="127"/>
      <c r="D32" s="128"/>
      <c r="E32" s="129"/>
      <c r="F32" s="129"/>
      <c r="G32" s="130">
        <f>E32-F32</f>
        <v>0</v>
      </c>
      <c r="H32" s="131">
        <f t="shared" si="1"/>
        <v>0</v>
      </c>
    </row>
    <row r="33" spans="1:8" ht="15" customHeight="1">
      <c r="A33" s="7"/>
      <c r="B33" s="126" t="s">
        <v>140</v>
      </c>
      <c r="C33" s="127"/>
      <c r="D33" s="128"/>
      <c r="E33" s="129">
        <v>471636327</v>
      </c>
      <c r="F33" s="129">
        <v>513331500</v>
      </c>
      <c r="G33" s="130">
        <f>E33-F33</f>
        <v>-41695173</v>
      </c>
      <c r="H33" s="131">
        <f t="shared" si="1"/>
        <v>-8.12246530750597</v>
      </c>
    </row>
    <row r="34" spans="1:8" ht="15" customHeight="1">
      <c r="A34" s="7"/>
      <c r="B34" s="126" t="s">
        <v>141</v>
      </c>
      <c r="C34" s="127"/>
      <c r="D34" s="128"/>
      <c r="E34" s="129">
        <v>224878199</v>
      </c>
      <c r="F34" s="129">
        <v>241899960</v>
      </c>
      <c r="G34" s="130">
        <f>E34-F34</f>
        <v>-17021761</v>
      </c>
      <c r="H34" s="131">
        <f t="shared" si="1"/>
        <v>-7.036694425249182</v>
      </c>
    </row>
    <row r="35" spans="1:8" ht="15" customHeight="1">
      <c r="A35" s="7"/>
      <c r="B35" s="126" t="s">
        <v>142</v>
      </c>
      <c r="C35" s="127"/>
      <c r="D35" s="128"/>
      <c r="E35" s="129">
        <v>1640288</v>
      </c>
      <c r="F35" s="129">
        <v>8929333</v>
      </c>
      <c r="G35" s="130">
        <f>E35-F35</f>
        <v>-7289045</v>
      </c>
      <c r="H35" s="131">
        <f t="shared" si="1"/>
        <v>-81.63034125841202</v>
      </c>
    </row>
    <row r="36" spans="1:8" ht="1.5" customHeight="1">
      <c r="A36" s="7"/>
      <c r="B36" s="134"/>
      <c r="C36" s="59"/>
      <c r="D36" s="128"/>
      <c r="E36" s="135"/>
      <c r="F36" s="135"/>
      <c r="G36" s="130"/>
      <c r="H36" s="131"/>
    </row>
    <row r="37" spans="1:8" s="120" customFormat="1" ht="19.5" customHeight="1">
      <c r="A37" s="119" t="s">
        <v>143</v>
      </c>
      <c r="C37" s="136"/>
      <c r="D37" s="122"/>
      <c r="E37" s="123">
        <f>E30-E31</f>
        <v>700259689</v>
      </c>
      <c r="F37" s="123">
        <f>F30-F31</f>
        <v>568961207</v>
      </c>
      <c r="G37" s="124">
        <f>G30-G31</f>
        <v>131298482</v>
      </c>
      <c r="H37" s="132">
        <f>IF(F37=0,0,(G37/F37)*100)</f>
        <v>23.076877717605097</v>
      </c>
    </row>
    <row r="38" spans="1:8" s="120" customFormat="1" ht="19.5" customHeight="1">
      <c r="A38" s="119" t="s">
        <v>144</v>
      </c>
      <c r="B38" s="3"/>
      <c r="C38" s="121"/>
      <c r="D38" s="122"/>
      <c r="E38" s="123">
        <f>SUM(E39:E40)</f>
        <v>196469958</v>
      </c>
      <c r="F38" s="123">
        <f>SUM(F39:F40)</f>
        <v>111902000</v>
      </c>
      <c r="G38" s="124">
        <f>SUM(G39:G40)</f>
        <v>84567958</v>
      </c>
      <c r="H38" s="132">
        <f>IF(F38=0,0,(G38/F38)*100)</f>
        <v>75.57323193508606</v>
      </c>
    </row>
    <row r="39" spans="1:8" ht="15" customHeight="1">
      <c r="A39" s="7"/>
      <c r="B39" s="126" t="s">
        <v>145</v>
      </c>
      <c r="C39" s="127"/>
      <c r="D39" s="128"/>
      <c r="E39" s="129">
        <v>129653885</v>
      </c>
      <c r="F39" s="129">
        <v>101502000</v>
      </c>
      <c r="G39" s="130">
        <f>E39-F39</f>
        <v>28151885</v>
      </c>
      <c r="H39" s="131">
        <f aca="true" t="shared" si="3" ref="H39:H51">IF(F39=0,0,(G39/F39)*100)</f>
        <v>27.735300782250594</v>
      </c>
    </row>
    <row r="40" spans="1:8" ht="15" customHeight="1">
      <c r="A40" s="7"/>
      <c r="B40" s="126" t="s">
        <v>146</v>
      </c>
      <c r="C40" s="127"/>
      <c r="D40" s="128"/>
      <c r="E40" s="129">
        <v>66816073</v>
      </c>
      <c r="F40" s="129">
        <v>10400000</v>
      </c>
      <c r="G40" s="130">
        <f>E40-F40</f>
        <v>56416073</v>
      </c>
      <c r="H40" s="131">
        <f t="shared" si="3"/>
        <v>542.4622403846154</v>
      </c>
    </row>
    <row r="41" spans="1:8" ht="2.25" customHeight="1">
      <c r="A41" s="7"/>
      <c r="B41" s="126"/>
      <c r="C41" s="127"/>
      <c r="D41" s="128"/>
      <c r="E41" s="135"/>
      <c r="F41" s="135"/>
      <c r="G41" s="130"/>
      <c r="H41" s="131"/>
    </row>
    <row r="42" spans="1:8" s="120" customFormat="1" ht="19.5" customHeight="1">
      <c r="A42" s="119" t="s">
        <v>147</v>
      </c>
      <c r="B42" s="3"/>
      <c r="C42" s="121"/>
      <c r="D42" s="137"/>
      <c r="E42" s="123">
        <f>SUM(E43:E44)</f>
        <v>39305675</v>
      </c>
      <c r="F42" s="123">
        <f>SUM(F43:F44)</f>
        <v>58990000</v>
      </c>
      <c r="G42" s="124">
        <f>SUM(G43:G44)</f>
        <v>-19684325</v>
      </c>
      <c r="H42" s="132">
        <f t="shared" si="3"/>
        <v>-33.368918460756056</v>
      </c>
    </row>
    <row r="43" spans="1:8" ht="15" customHeight="1">
      <c r="A43" s="7"/>
      <c r="B43" s="126" t="s">
        <v>148</v>
      </c>
      <c r="C43" s="127"/>
      <c r="D43" s="128"/>
      <c r="E43" s="129"/>
      <c r="F43" s="129"/>
      <c r="G43" s="130">
        <f>E43-F43</f>
        <v>0</v>
      </c>
      <c r="H43" s="138">
        <f t="shared" si="3"/>
        <v>0</v>
      </c>
    </row>
    <row r="44" spans="1:8" ht="15" customHeight="1">
      <c r="A44" s="7"/>
      <c r="B44" s="126" t="s">
        <v>149</v>
      </c>
      <c r="C44" s="127"/>
      <c r="D44" s="128"/>
      <c r="E44" s="129">
        <v>39305675</v>
      </c>
      <c r="F44" s="129">
        <v>58990000</v>
      </c>
      <c r="G44" s="130">
        <f>E44-F44</f>
        <v>-19684325</v>
      </c>
      <c r="H44" s="138">
        <f t="shared" si="3"/>
        <v>-33.368918460756056</v>
      </c>
    </row>
    <row r="45" spans="1:8" ht="1.5" customHeight="1">
      <c r="A45" s="7"/>
      <c r="B45" s="139"/>
      <c r="C45" s="134"/>
      <c r="D45" s="128"/>
      <c r="E45" s="135"/>
      <c r="F45" s="135"/>
      <c r="G45" s="130">
        <f>E45-F45</f>
        <v>0</v>
      </c>
      <c r="H45" s="138"/>
    </row>
    <row r="46" spans="1:8" s="120" customFormat="1" ht="19.5" customHeight="1">
      <c r="A46" s="119" t="s">
        <v>150</v>
      </c>
      <c r="C46" s="136"/>
      <c r="D46" s="122"/>
      <c r="E46" s="123">
        <f>E38-E42</f>
        <v>157164283</v>
      </c>
      <c r="F46" s="123">
        <f>F38-F42</f>
        <v>52912000</v>
      </c>
      <c r="G46" s="124">
        <f>G38-G42</f>
        <v>104252283</v>
      </c>
      <c r="H46" s="132">
        <f t="shared" si="3"/>
        <v>197.0295641820381</v>
      </c>
    </row>
    <row r="47" spans="1:8" s="120" customFormat="1" ht="19.5" customHeight="1">
      <c r="A47" s="119" t="s">
        <v>151</v>
      </c>
      <c r="C47" s="136"/>
      <c r="D47" s="122"/>
      <c r="E47" s="123">
        <f>E37+E46</f>
        <v>857423972</v>
      </c>
      <c r="F47" s="123">
        <f>F37+F46</f>
        <v>621873207</v>
      </c>
      <c r="G47" s="124">
        <f>G37+G46</f>
        <v>235550765</v>
      </c>
      <c r="H47" s="140">
        <f t="shared" si="3"/>
        <v>37.877619159109386</v>
      </c>
    </row>
    <row r="48" spans="1:8" s="120" customFormat="1" ht="19.5" customHeight="1">
      <c r="A48" s="119" t="s">
        <v>152</v>
      </c>
      <c r="C48" s="136"/>
      <c r="D48" s="122"/>
      <c r="E48" s="141"/>
      <c r="F48" s="141"/>
      <c r="G48" s="124">
        <f>E48-F48</f>
        <v>0</v>
      </c>
      <c r="H48" s="140">
        <f>IF(F48=0,0,(G48/F48)*100)</f>
        <v>0</v>
      </c>
    </row>
    <row r="49" spans="1:8" s="120" customFormat="1" ht="35.25" customHeight="1">
      <c r="A49" s="142" t="s">
        <v>153</v>
      </c>
      <c r="B49" s="142"/>
      <c r="C49" s="142"/>
      <c r="D49" s="122"/>
      <c r="E49" s="141">
        <f>E47-E48</f>
        <v>857423972</v>
      </c>
      <c r="F49" s="141">
        <f>F47-F48</f>
        <v>621873207</v>
      </c>
      <c r="G49" s="124">
        <f>E49-F49</f>
        <v>235550765</v>
      </c>
      <c r="H49" s="140">
        <f>IF(F49=0,0,(G49/F49)*100)</f>
        <v>37.877619159109386</v>
      </c>
    </row>
    <row r="50" spans="1:8" s="120" customFormat="1" ht="19.5" customHeight="1">
      <c r="A50" s="119" t="s">
        <v>154</v>
      </c>
      <c r="C50" s="136"/>
      <c r="D50" s="122"/>
      <c r="E50" s="141"/>
      <c r="F50" s="141"/>
      <c r="G50" s="124">
        <f>E50-F50</f>
        <v>0</v>
      </c>
      <c r="H50" s="140">
        <f t="shared" si="3"/>
        <v>0</v>
      </c>
    </row>
    <row r="51" spans="1:8" s="120" customFormat="1" ht="19.5" customHeight="1">
      <c r="A51" s="119" t="s">
        <v>155</v>
      </c>
      <c r="C51" s="136"/>
      <c r="D51" s="122"/>
      <c r="E51" s="141"/>
      <c r="F51" s="141"/>
      <c r="G51" s="124">
        <f>E51-F51</f>
        <v>0</v>
      </c>
      <c r="H51" s="140">
        <f t="shared" si="3"/>
        <v>0</v>
      </c>
    </row>
    <row r="52" spans="1:8" s="150" customFormat="1" ht="19.5" customHeight="1">
      <c r="A52" s="143" t="s">
        <v>156</v>
      </c>
      <c r="B52" s="144"/>
      <c r="C52" s="145"/>
      <c r="D52" s="146"/>
      <c r="E52" s="147">
        <f>E47-E48+E50+E51</f>
        <v>857423972</v>
      </c>
      <c r="F52" s="147">
        <f>F47-F48+F50+F51</f>
        <v>621873207</v>
      </c>
      <c r="G52" s="148">
        <f>E52-F52</f>
        <v>235550765</v>
      </c>
      <c r="H52" s="149">
        <f>IF(F52=0,0,(G52/F52)*100)</f>
        <v>37.877619159109386</v>
      </c>
    </row>
    <row r="53" ht="13.5" customHeight="1">
      <c r="A53" s="151"/>
    </row>
    <row r="54" ht="13.5" customHeight="1">
      <c r="A54" s="151"/>
    </row>
  </sheetData>
  <mergeCells count="36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L11" sqref="L11"/>
    </sheetView>
  </sheetViews>
  <sheetFormatPr defaultColWidth="9.00390625" defaultRowHeight="16.5"/>
  <cols>
    <col min="1" max="1" width="2.25390625" style="89" customWidth="1"/>
    <col min="2" max="2" width="2.25390625" style="90" customWidth="1"/>
    <col min="3" max="3" width="17.625" style="85" customWidth="1"/>
    <col min="4" max="4" width="1.12109375" style="85" customWidth="1"/>
    <col min="5" max="5" width="19.00390625" style="91" customWidth="1"/>
    <col min="6" max="6" width="7.25390625" style="91" customWidth="1"/>
    <col min="7" max="7" width="1.875" style="97" customWidth="1"/>
    <col min="8" max="8" width="2.25390625" style="97" customWidth="1"/>
    <col min="9" max="9" width="17.875" style="97" customWidth="1"/>
    <col min="10" max="10" width="1.12109375" style="97" customWidth="1"/>
    <col min="11" max="11" width="19.375" style="97" customWidth="1"/>
    <col min="12" max="12" width="7.25390625" style="97" customWidth="1"/>
    <col min="13" max="16384" width="9.00390625" style="97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147543605223.23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15463358153.08</v>
      </c>
      <c r="L6" s="31">
        <f aca="true" t="shared" si="0" ref="L6:L35">IF(K$59&gt;0,(K6/K$59)*100,0)</f>
        <v>10.480534300137444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13550573918.23</v>
      </c>
      <c r="F7" s="29">
        <f>IF(E$6&gt;0,(E7/E$6)*100,0)</f>
        <v>9.184114687809275</v>
      </c>
      <c r="G7" s="36" t="s">
        <v>10</v>
      </c>
      <c r="H7" s="34"/>
      <c r="I7" s="34"/>
      <c r="J7" s="35"/>
      <c r="K7" s="29">
        <f>SUM(K8:K16)</f>
        <v>1454081081.6</v>
      </c>
      <c r="L7" s="31">
        <f t="shared" si="0"/>
        <v>0.9855263326390931</v>
      </c>
    </row>
    <row r="8" spans="1:12" s="46" customFormat="1" ht="13.5" customHeight="1">
      <c r="A8" s="7"/>
      <c r="B8" s="38" t="s">
        <v>11</v>
      </c>
      <c r="C8" s="39"/>
      <c r="D8" s="40"/>
      <c r="E8" s="41">
        <v>13012582101.06</v>
      </c>
      <c r="F8" s="42">
        <f aca="true" t="shared" si="1" ref="F8:F52">IF(E$6&gt;0,(E8/E$6)*100,0)</f>
        <v>8.819482268562076</v>
      </c>
      <c r="G8" s="43"/>
      <c r="H8" s="44" t="s">
        <v>12</v>
      </c>
      <c r="I8" s="39"/>
      <c r="J8" s="40"/>
      <c r="K8" s="41"/>
      <c r="L8" s="45">
        <f t="shared" si="0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0</v>
      </c>
      <c r="F11" s="42">
        <f t="shared" si="1"/>
        <v>0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471790043</v>
      </c>
      <c r="F12" s="42">
        <f t="shared" si="1"/>
        <v>0.31976312513591676</v>
      </c>
      <c r="G12" s="48"/>
      <c r="H12" s="38" t="s">
        <v>20</v>
      </c>
      <c r="I12" s="39"/>
      <c r="J12" s="40"/>
      <c r="K12" s="41">
        <v>1410807349.6</v>
      </c>
      <c r="L12" s="45">
        <f t="shared" si="0"/>
        <v>0.9561968798752626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15640430.17</v>
      </c>
      <c r="F14" s="42">
        <f t="shared" si="1"/>
        <v>0.010600547645786745</v>
      </c>
      <c r="G14" s="48"/>
      <c r="H14" s="38" t="s">
        <v>24</v>
      </c>
      <c r="I14" s="39"/>
      <c r="J14" s="40"/>
      <c r="K14" s="41">
        <v>43273732</v>
      </c>
      <c r="L14" s="45">
        <f t="shared" si="0"/>
        <v>0.029329452763830647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50561344</v>
      </c>
      <c r="F15" s="42">
        <f t="shared" si="1"/>
        <v>0.03426874646549532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1"/>
        <v>0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1"/>
        <v>0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0</v>
      </c>
      <c r="F27" s="29">
        <f t="shared" si="1"/>
        <v>0</v>
      </c>
      <c r="G27" s="36" t="s">
        <v>50</v>
      </c>
      <c r="H27" s="33"/>
      <c r="I27" s="33"/>
      <c r="J27" s="35"/>
      <c r="K27" s="29">
        <f>K28+K29</f>
        <v>1260401503</v>
      </c>
      <c r="L27" s="31">
        <f t="shared" si="0"/>
        <v>0.8542569507455389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1260401503</v>
      </c>
      <c r="L28" s="45">
        <f t="shared" si="0"/>
        <v>0.8542569507455389</v>
      </c>
    </row>
    <row r="29" spans="2:12" s="37" customFormat="1" ht="13.5" customHeight="1">
      <c r="B29" s="38" t="s">
        <v>53</v>
      </c>
      <c r="C29" s="38"/>
      <c r="D29" s="35"/>
      <c r="E29" s="41"/>
      <c r="F29" s="42">
        <f t="shared" si="1"/>
        <v>0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1"/>
        <v>0</v>
      </c>
      <c r="G30" s="36" t="s">
        <v>56</v>
      </c>
      <c r="H30" s="33"/>
      <c r="I30" s="33"/>
      <c r="J30" s="35"/>
      <c r="K30" s="29">
        <f>SUM(K31:K35)</f>
        <v>12748875568.48</v>
      </c>
      <c r="L30" s="31">
        <f t="shared" si="0"/>
        <v>8.640751016752812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124360502070</v>
      </c>
      <c r="F31" s="29">
        <f t="shared" si="1"/>
        <v>84.28728705784671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89800754107</v>
      </c>
      <c r="F32" s="42">
        <f t="shared" si="1"/>
        <v>60.86387408734765</v>
      </c>
      <c r="G32" s="48"/>
      <c r="H32" s="38" t="s">
        <v>60</v>
      </c>
      <c r="I32" s="39"/>
      <c r="J32" s="40"/>
      <c r="K32" s="41">
        <v>8887074772</v>
      </c>
      <c r="L32" s="45">
        <f t="shared" si="0"/>
        <v>6.023354762515167</v>
      </c>
    </row>
    <row r="33" spans="2:12" s="37" customFormat="1" ht="13.5" customHeight="1">
      <c r="B33" s="38" t="s">
        <v>61</v>
      </c>
      <c r="C33" s="38"/>
      <c r="D33" s="35"/>
      <c r="E33" s="41">
        <v>24261078782</v>
      </c>
      <c r="F33" s="42">
        <f t="shared" si="1"/>
        <v>16.443327886216117</v>
      </c>
      <c r="G33" s="48"/>
      <c r="H33" s="38" t="s">
        <v>62</v>
      </c>
      <c r="I33" s="39"/>
      <c r="J33" s="40"/>
      <c r="K33" s="41">
        <v>3861800796.48</v>
      </c>
      <c r="L33" s="45">
        <f t="shared" si="0"/>
        <v>2.617396254237645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4018564177</v>
      </c>
      <c r="F34" s="42">
        <f t="shared" si="1"/>
        <v>2.723645102015778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2771790693</v>
      </c>
      <c r="F35" s="42">
        <f t="shared" si="1"/>
        <v>1.8786247555807964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994303750</v>
      </c>
      <c r="F36" s="42">
        <f t="shared" si="1"/>
        <v>0.6739050116713915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104313904</v>
      </c>
      <c r="F37" s="42">
        <f t="shared" si="1"/>
        <v>0.07070038978793795</v>
      </c>
      <c r="G37" s="43"/>
      <c r="H37" s="55" t="s">
        <v>69</v>
      </c>
      <c r="I37" s="56"/>
      <c r="J37" s="57"/>
      <c r="K37" s="29">
        <f>K38+K41+K43+K47+K54+K56</f>
        <v>132080247070.15</v>
      </c>
      <c r="L37" s="31">
        <f aca="true" t="shared" si="2" ref="L37:L59">IF(K$59&gt;0,(K37/K$59)*100,0)</f>
        <v>89.51946569986256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1"/>
        <v>0</v>
      </c>
      <c r="G38" s="36" t="s">
        <v>71</v>
      </c>
      <c r="H38" s="33"/>
      <c r="I38" s="33"/>
      <c r="J38" s="35"/>
      <c r="K38" s="29">
        <f>SUM(K39:K40)</f>
        <v>40626720394.77</v>
      </c>
      <c r="L38" s="31">
        <f t="shared" si="2"/>
        <v>27.5353989983522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2409696657</v>
      </c>
      <c r="F39" s="42">
        <f t="shared" si="1"/>
        <v>1.6332098252270475</v>
      </c>
      <c r="G39" s="49"/>
      <c r="H39" s="38" t="s">
        <v>71</v>
      </c>
      <c r="I39" s="39"/>
      <c r="J39" s="40"/>
      <c r="K39" s="41">
        <v>40626720394.77</v>
      </c>
      <c r="L39" s="45">
        <f t="shared" si="2"/>
        <v>27.5353989983522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21911861940.46</v>
      </c>
      <c r="L41" s="31">
        <f t="shared" si="2"/>
        <v>14.851109207551131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1"/>
        <v>0</v>
      </c>
      <c r="G42" s="49"/>
      <c r="H42" s="38" t="s">
        <v>76</v>
      </c>
      <c r="I42" s="38"/>
      <c r="J42" s="47"/>
      <c r="K42" s="41">
        <v>21911861940.46</v>
      </c>
      <c r="L42" s="45">
        <f t="shared" si="2"/>
        <v>14.851109207551131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 t="shared" si="1"/>
        <v>0</v>
      </c>
      <c r="G43" s="36" t="s">
        <v>79</v>
      </c>
      <c r="H43" s="33"/>
      <c r="I43" s="33"/>
      <c r="J43" s="35"/>
      <c r="K43" s="29">
        <f>SUM(K44:K46)</f>
        <v>3810513088.9</v>
      </c>
      <c r="L43" s="31">
        <f t="shared" si="2"/>
        <v>2.582635203426664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2953089116.4</v>
      </c>
      <c r="L44" s="45">
        <f t="shared" si="2"/>
        <v>2.0015026147233193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857423972.5</v>
      </c>
      <c r="L45" s="45">
        <f t="shared" si="2"/>
        <v>0.5811325887033449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33773340</v>
      </c>
      <c r="F46" s="29">
        <f t="shared" si="1"/>
        <v>0.022890412599652642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33773340</v>
      </c>
      <c r="F47" s="42">
        <f t="shared" si="1"/>
        <v>0.022890412599652642</v>
      </c>
      <c r="G47" s="36" t="s">
        <v>87</v>
      </c>
      <c r="H47" s="33"/>
      <c r="I47" s="33"/>
      <c r="J47" s="35"/>
      <c r="K47" s="29">
        <f>SUM(K48:K53)</f>
        <v>65731151646.02</v>
      </c>
      <c r="L47" s="31">
        <f t="shared" si="2"/>
        <v>44.55032229053257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29"/>
      <c r="F48" s="42">
        <f t="shared" si="1"/>
        <v>0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29">
        <f>SUM(E50:E54)</f>
        <v>9598755895</v>
      </c>
      <c r="F49" s="29">
        <f t="shared" si="1"/>
        <v>6.505707841744349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5"/>
      <c r="E50" s="41">
        <v>487514223</v>
      </c>
      <c r="F50" s="42">
        <f t="shared" si="1"/>
        <v>0.33042043554676764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>
        <v>9111241672</v>
      </c>
      <c r="F51" s="42">
        <f t="shared" si="1"/>
        <v>6.175287406197581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1"/>
        <v>0</v>
      </c>
      <c r="H52" s="64" t="s">
        <v>97</v>
      </c>
      <c r="I52" s="64"/>
      <c r="J52" s="35"/>
      <c r="K52" s="41">
        <v>65731151646.02</v>
      </c>
      <c r="L52" s="45">
        <f t="shared" si="2"/>
        <v>44.55032229053257</v>
      </c>
    </row>
    <row r="53" spans="1:12" s="67" customFormat="1" ht="13.5" customHeight="1">
      <c r="A53" s="7"/>
      <c r="B53" s="38" t="s">
        <v>98</v>
      </c>
      <c r="C53" s="38"/>
      <c r="D53" s="47">
        <v>574722242</v>
      </c>
      <c r="E53" s="41"/>
      <c r="F53" s="42">
        <f>IF(E$6&gt;0,(E53/E$6)*100,0)</f>
        <v>0</v>
      </c>
      <c r="G53" s="61"/>
      <c r="H53" s="64" t="s">
        <v>99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B54" s="38" t="s">
        <v>100</v>
      </c>
      <c r="C54" s="39"/>
      <c r="D54" s="47"/>
      <c r="E54" s="42"/>
      <c r="F54" s="42">
        <f>IF(E$6&gt;0,(E54/E$6)*100,0)</f>
        <v>0</v>
      </c>
      <c r="G54" s="36" t="s">
        <v>101</v>
      </c>
      <c r="H54" s="33"/>
      <c r="I54" s="33"/>
      <c r="J54" s="35"/>
      <c r="K54" s="29">
        <f>K55</f>
        <v>0</v>
      </c>
      <c r="L54" s="31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102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103</v>
      </c>
      <c r="C59" s="75"/>
      <c r="D59" s="76"/>
      <c r="E59" s="77">
        <f>E6</f>
        <v>147543605223.23</v>
      </c>
      <c r="F59" s="77">
        <f>F6</f>
        <v>100</v>
      </c>
      <c r="G59" s="78"/>
      <c r="H59" s="74" t="s">
        <v>103</v>
      </c>
      <c r="I59" s="75"/>
      <c r="J59" s="76"/>
      <c r="K59" s="77">
        <f>K6+K37</f>
        <v>147543605223.22998</v>
      </c>
      <c r="L59" s="79">
        <f t="shared" si="2"/>
        <v>100</v>
      </c>
    </row>
    <row r="60" spans="1:12" s="85" customFormat="1" ht="15" customHeight="1">
      <c r="A60" s="81" t="s">
        <v>104</v>
      </c>
      <c r="B60" s="81"/>
      <c r="C60" s="81"/>
      <c r="D60" s="82"/>
      <c r="E60" s="83">
        <v>574722242</v>
      </c>
      <c r="F60" s="84" t="s">
        <v>105</v>
      </c>
      <c r="G60" s="62"/>
      <c r="H60" s="62"/>
      <c r="I60" s="46"/>
      <c r="J60" s="46"/>
      <c r="K60" s="46"/>
      <c r="L60" s="46"/>
    </row>
    <row r="61" spans="1:12" s="85" customFormat="1" ht="15" customHeight="1">
      <c r="A61" s="81"/>
      <c r="B61" s="81"/>
      <c r="C61" s="81"/>
      <c r="D61" s="82"/>
      <c r="E61" s="86"/>
      <c r="F61" s="84"/>
      <c r="G61" s="62"/>
      <c r="H61" s="62"/>
      <c r="I61" s="46"/>
      <c r="J61" s="46"/>
      <c r="K61" s="46"/>
      <c r="L61" s="46"/>
    </row>
    <row r="62" spans="1:12" s="85" customFormat="1" ht="12.75" customHeight="1">
      <c r="A62" s="87"/>
      <c r="E62" s="88"/>
      <c r="F62" s="88"/>
      <c r="G62" s="37"/>
      <c r="H62" s="37"/>
      <c r="I62" s="37"/>
      <c r="J62" s="37"/>
      <c r="K62" s="37"/>
      <c r="L62" s="37"/>
    </row>
    <row r="63" spans="1:12" s="85" customFormat="1" ht="12.75" customHeight="1">
      <c r="A63" s="89"/>
      <c r="B63" s="90"/>
      <c r="E63" s="91"/>
      <c r="F63" s="91"/>
      <c r="G63" s="46"/>
      <c r="H63" s="46"/>
      <c r="I63" s="46"/>
      <c r="J63" s="46"/>
      <c r="K63" s="46"/>
      <c r="L63" s="46"/>
    </row>
    <row r="64" spans="1:12" s="2" customFormat="1" ht="16.5" customHeight="1">
      <c r="A64" s="89"/>
      <c r="B64" s="90"/>
      <c r="C64" s="85"/>
      <c r="D64" s="85"/>
      <c r="E64" s="91"/>
      <c r="F64" s="91"/>
      <c r="G64" s="62"/>
      <c r="H64" s="62"/>
      <c r="I64" s="62"/>
      <c r="J64" s="62"/>
      <c r="K64" s="62"/>
      <c r="L64" s="62"/>
    </row>
    <row r="65" spans="1:12" s="93" customFormat="1" ht="26.25" customHeight="1">
      <c r="A65" s="89"/>
      <c r="B65" s="90"/>
      <c r="C65" s="85"/>
      <c r="D65" s="85"/>
      <c r="E65" s="91"/>
      <c r="F65" s="91"/>
      <c r="G65" s="92"/>
      <c r="H65" s="92"/>
      <c r="I65" s="92"/>
      <c r="J65" s="92"/>
      <c r="K65" s="92"/>
      <c r="L65" s="92"/>
    </row>
    <row r="66" spans="1:12" s="95" customFormat="1" ht="18" customHeight="1">
      <c r="A66" s="89"/>
      <c r="B66" s="90"/>
      <c r="C66" s="85"/>
      <c r="D66" s="85"/>
      <c r="E66" s="91"/>
      <c r="F66" s="91"/>
      <c r="G66" s="94"/>
      <c r="H66" s="94"/>
      <c r="I66" s="94"/>
      <c r="J66" s="94"/>
      <c r="K66" s="94"/>
      <c r="L66" s="94"/>
    </row>
    <row r="67" spans="1:12" s="14" customFormat="1" ht="27" customHeight="1">
      <c r="A67" s="89"/>
      <c r="B67" s="90"/>
      <c r="C67" s="85"/>
      <c r="D67" s="85"/>
      <c r="E67" s="91"/>
      <c r="F67" s="91"/>
      <c r="G67" s="96"/>
      <c r="H67" s="96"/>
      <c r="I67" s="96"/>
      <c r="J67" s="96"/>
      <c r="K67" s="96"/>
      <c r="L67" s="96"/>
    </row>
    <row r="68" spans="1:12" s="20" customFormat="1" ht="21.75" customHeight="1">
      <c r="A68" s="89"/>
      <c r="B68" s="90"/>
      <c r="C68" s="85"/>
      <c r="D68" s="85"/>
      <c r="E68" s="91"/>
      <c r="F68" s="91"/>
      <c r="G68" s="90"/>
      <c r="H68" s="90"/>
      <c r="I68" s="90"/>
      <c r="J68" s="90"/>
      <c r="K68" s="90"/>
      <c r="L68" s="90"/>
    </row>
    <row r="69" spans="1:12" s="26" customFormat="1" ht="33" customHeight="1">
      <c r="A69" s="89"/>
      <c r="B69" s="90"/>
      <c r="C69" s="85"/>
      <c r="D69" s="85"/>
      <c r="E69" s="91"/>
      <c r="F69" s="91"/>
      <c r="G69" s="66"/>
      <c r="H69" s="66"/>
      <c r="I69" s="66"/>
      <c r="J69" s="66"/>
      <c r="K69" s="66"/>
      <c r="L69" s="66"/>
    </row>
    <row r="70" spans="1:12" s="26" customFormat="1" ht="6.75" customHeight="1">
      <c r="A70" s="89"/>
      <c r="B70" s="90"/>
      <c r="C70" s="85"/>
      <c r="D70" s="85"/>
      <c r="E70" s="91"/>
      <c r="F70" s="91"/>
      <c r="G70" s="67"/>
      <c r="H70" s="67"/>
      <c r="I70" s="67"/>
      <c r="J70" s="67"/>
      <c r="K70" s="67"/>
      <c r="L70" s="67"/>
    </row>
    <row r="71" spans="1:12" s="32" customFormat="1" ht="15" customHeight="1">
      <c r="A71" s="89"/>
      <c r="B71" s="90"/>
      <c r="C71" s="85"/>
      <c r="D71" s="85"/>
      <c r="E71" s="91"/>
      <c r="F71" s="91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3"/>
      <c r="H82" s="93"/>
      <c r="I82" s="93"/>
      <c r="J82" s="93"/>
      <c r="K82" s="93"/>
      <c r="L82" s="93"/>
    </row>
    <row r="83" spans="7:12" ht="19.5" customHeight="1">
      <c r="G83" s="95"/>
      <c r="H83" s="95"/>
      <c r="I83" s="95"/>
      <c r="J83" s="95"/>
      <c r="K83" s="95"/>
      <c r="L83" s="95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89"/>
      <c r="B100" s="90"/>
      <c r="C100" s="85"/>
      <c r="D100" s="85"/>
      <c r="E100" s="91"/>
      <c r="F100" s="91"/>
      <c r="G100" s="97"/>
      <c r="H100" s="97"/>
      <c r="I100" s="97"/>
      <c r="J100" s="97"/>
      <c r="K100" s="97"/>
      <c r="L100" s="97"/>
    </row>
    <row r="117" spans="7:12" ht="16.5">
      <c r="G117" s="80"/>
      <c r="H117" s="80"/>
      <c r="I117" s="80"/>
      <c r="J117" s="80"/>
      <c r="K117" s="80"/>
      <c r="L117" s="80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2009-09-14T06:32:27Z</cp:lastPrinted>
  <dcterms:created xsi:type="dcterms:W3CDTF">2009-09-14T06:30:18Z</dcterms:created>
  <dcterms:modified xsi:type="dcterms:W3CDTF">2009-09-14T06:32:45Z</dcterms:modified>
  <cp:category/>
  <cp:version/>
  <cp:contentType/>
  <cp:contentStatus/>
</cp:coreProperties>
</file>