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李慧君</author>
  </authors>
  <commentList>
    <comment ref="A60" authorId="0">
      <text>
        <r>
          <rPr>
            <sz val="12"/>
            <color indexed="10"/>
            <rFont val="標楷體"/>
            <family val="4"/>
          </rPr>
          <t>本科目金額請填寫於D53儲存格內</t>
        </r>
      </text>
    </comment>
    <comment ref="A61" authorId="0">
      <text>
        <r>
          <rPr>
            <sz val="12"/>
            <color indexed="10"/>
            <rFont val="標楷體"/>
            <family val="4"/>
          </rPr>
          <t xml:space="preserve">本科目金額請填寫於D54儲存格內
</t>
        </r>
      </text>
    </comment>
  </commentList>
</comments>
</file>

<file path=xl/sharedStrings.xml><?xml version="1.0" encoding="utf-8"?>
<sst xmlns="http://schemas.openxmlformats.org/spreadsheetml/2006/main" count="167" uniqueCount="157">
  <si>
    <r>
      <t>交通部花蓮港務局</t>
    </r>
    <r>
      <rPr>
        <b/>
        <sz val="22"/>
        <rFont val="華康粗明體"/>
        <family val="3"/>
      </rPr>
      <t>資產負債表</t>
    </r>
  </si>
  <si>
    <t>　　　　　　　　　　　</t>
  </si>
  <si>
    <r>
      <t xml:space="preserve">  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</si>
  <si>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</si>
  <si>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</si>
  <si>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</si>
  <si>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</si>
  <si>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</si>
  <si>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</si>
  <si>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</si>
  <si>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</si>
  <si>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</si>
  <si>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</si>
  <si>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</si>
  <si>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</si>
  <si>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</si>
  <si>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</si>
  <si>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</si>
  <si>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</si>
  <si>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</si>
  <si>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</si>
  <si>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</si>
  <si>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</si>
  <si>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</si>
  <si>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</si>
  <si>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</si>
  <si>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</si>
  <si>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</si>
  <si>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</si>
  <si>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</si>
  <si>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</si>
  <si>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</si>
  <si>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</si>
  <si>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</si>
  <si>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</si>
  <si>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</si>
  <si>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</si>
  <si>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</si>
  <si>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</si>
  <si>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</si>
  <si>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</si>
  <si>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</si>
  <si>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</si>
  <si>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</si>
  <si>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</si>
  <si>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</si>
  <si>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</si>
  <si>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</si>
  <si>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</si>
  <si>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</si>
  <si>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</si>
  <si>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</si>
  <si>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</si>
  <si>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</si>
  <si>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</si>
  <si>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</si>
  <si>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</si>
  <si>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</si>
  <si>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</si>
  <si>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</si>
  <si>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</si>
  <si>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</si>
  <si>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</si>
  <si>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</si>
  <si>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</si>
  <si>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</si>
  <si>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</si>
  <si>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</si>
  <si>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</si>
  <si>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</si>
  <si>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</si>
  <si>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</si>
  <si>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</si>
  <si>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</si>
  <si>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</si>
  <si>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</si>
  <si>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</si>
  <si>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</si>
  <si>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</si>
  <si>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</si>
  <si>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</si>
  <si>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</si>
  <si>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</si>
  <si>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</si>
  <si>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</si>
  <si>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</si>
  <si>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</si>
  <si>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</si>
  <si>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累計減損─無形資產</t>
  </si>
  <si>
    <t>金融商品未實現損益</t>
  </si>
  <si>
    <t>其他資產</t>
  </si>
  <si>
    <t>累積換算調整數</t>
  </si>
  <si>
    <t>非營業資產</t>
  </si>
  <si>
    <t>兌換差價準備</t>
  </si>
  <si>
    <t>什項資產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</si>
  <si>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</si>
  <si>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</si>
  <si>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</si>
  <si>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</si>
  <si>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</si>
  <si>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</si>
  <si>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</si>
  <si>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</si>
  <si>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合           計</t>
  </si>
  <si>
    <r>
      <t>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</si>
  <si>
    <t>元。</t>
  </si>
  <si>
    <t>交通部花蓮港務局損益結算表</t>
  </si>
  <si>
    <r>
      <t xml:space="preserve">                                      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</si>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</sst>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7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2"/>
      <color indexed="10"/>
      <name val="標楷體"/>
      <family val="4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6" fontId="10" fillId="0" borderId="3" xfId="0" applyNumberFormat="1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horizontal="left" vertical="top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7" xfId="0" applyFont="1" applyBorder="1" applyAlignment="1">
      <alignment vertical="center"/>
    </xf>
    <xf numFmtId="177" fontId="12" fillId="0" borderId="7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2" fillId="0" borderId="8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177" fontId="15" fillId="0" borderId="7" xfId="0" applyNumberFormat="1" applyFont="1" applyBorder="1" applyAlignment="1" applyProtection="1">
      <alignment vertical="center"/>
      <protection locked="0"/>
    </xf>
    <xf numFmtId="177" fontId="15" fillId="0" borderId="7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8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7" xfId="0" applyFont="1" applyBorder="1" applyAlignment="1">
      <alignment horizontal="distributed"/>
    </xf>
    <xf numFmtId="0" fontId="6" fillId="0" borderId="8" xfId="0" applyFont="1" applyBorder="1" applyAlignment="1" quotePrefix="1">
      <alignment horizontal="left"/>
    </xf>
    <xf numFmtId="0" fontId="16" fillId="0" borderId="8" xfId="0" applyFont="1" applyBorder="1" applyAlignment="1">
      <alignment vertical="center"/>
    </xf>
    <xf numFmtId="0" fontId="17" fillId="0" borderId="0" xfId="0" applyFont="1" applyBorder="1" applyAlignment="1">
      <alignment horizontal="distributed"/>
    </xf>
    <xf numFmtId="0" fontId="18" fillId="0" borderId="0" xfId="0" applyFont="1" applyBorder="1" applyAlignment="1">
      <alignment/>
    </xf>
    <xf numFmtId="0" fontId="18" fillId="0" borderId="7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8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0" fillId="0" borderId="7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8" xfId="0" applyNumberFormat="1" applyFont="1" applyBorder="1" applyAlignment="1" applyProtection="1">
      <alignment vertical="center"/>
      <protection/>
    </xf>
    <xf numFmtId="177" fontId="12" fillId="0" borderId="7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7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8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77" fontId="12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2" fillId="0" borderId="5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76" fontId="12" fillId="0" borderId="0" xfId="0" applyNumberFormat="1" applyFont="1" applyAlignment="1" applyProtection="1">
      <alignment vertical="center"/>
      <protection locked="0"/>
    </xf>
    <xf numFmtId="0" fontId="23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176" fontId="15" fillId="0" borderId="0" xfId="0" applyNumberFormat="1" applyFont="1" applyAlignment="1" applyProtection="1">
      <alignment vertical="center"/>
      <protection locked="0"/>
    </xf>
    <xf numFmtId="0" fontId="20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6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2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9" xfId="0" applyFont="1" applyBorder="1" applyAlignment="1" quotePrefix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1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6" fillId="0" borderId="7" xfId="0" applyNumberFormat="1" applyFont="1" applyBorder="1" applyAlignment="1" quotePrefix="1">
      <alignment horizontal="distributed"/>
    </xf>
    <xf numFmtId="179" fontId="12" fillId="0" borderId="7" xfId="0" applyNumberFormat="1" applyFont="1" applyBorder="1" applyAlignment="1" applyProtection="1">
      <alignment vertical="center"/>
      <protection/>
    </xf>
    <xf numFmtId="180" fontId="12" fillId="0" borderId="7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2" fillId="0" borderId="7" xfId="0" applyNumberFormat="1" applyFont="1" applyBorder="1" applyAlignment="1" quotePrefix="1">
      <alignment horizontal="distributed"/>
    </xf>
    <xf numFmtId="179" fontId="15" fillId="0" borderId="7" xfId="0" applyNumberFormat="1" applyFont="1" applyBorder="1" applyAlignment="1" applyProtection="1">
      <alignment vertical="center"/>
      <protection locked="0"/>
    </xf>
    <xf numFmtId="180" fontId="15" fillId="0" borderId="7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181" fontId="12" fillId="0" borderId="8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179" fontId="15" fillId="0" borderId="7" xfId="0" applyNumberFormat="1" applyFont="1" applyBorder="1" applyAlignment="1" applyProtection="1">
      <alignment vertical="center"/>
      <protection/>
    </xf>
    <xf numFmtId="49" fontId="33" fillId="0" borderId="0" xfId="0" applyNumberFormat="1" applyFont="1" applyBorder="1" applyAlignment="1" quotePrefix="1">
      <alignment horizontal="distributed"/>
    </xf>
    <xf numFmtId="49" fontId="10" fillId="0" borderId="7" xfId="0" applyNumberFormat="1" applyFont="1" applyBorder="1" applyAlignment="1" quotePrefix="1">
      <alignment horizontal="distributed"/>
    </xf>
    <xf numFmtId="181" fontId="15" fillId="0" borderId="8" xfId="0" applyNumberFormat="1" applyFont="1" applyBorder="1" applyAlignment="1">
      <alignment vertical="center"/>
    </xf>
    <xf numFmtId="49" fontId="20" fillId="0" borderId="0" xfId="0" applyNumberFormat="1" applyFont="1" applyBorder="1" applyAlignment="1" quotePrefix="1">
      <alignment horizontal="left"/>
    </xf>
    <xf numFmtId="181" fontId="12" fillId="0" borderId="0" xfId="0" applyNumberFormat="1" applyFont="1" applyBorder="1" applyAlignment="1">
      <alignment vertical="center"/>
    </xf>
    <xf numFmtId="179" fontId="12" fillId="0" borderId="7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 quotePrefix="1">
      <alignment horizontal="left" vertical="center"/>
    </xf>
    <xf numFmtId="0" fontId="31" fillId="0" borderId="1" xfId="0" applyFont="1" applyBorder="1" applyAlignment="1">
      <alignment vertical="center"/>
    </xf>
    <xf numFmtId="49" fontId="33" fillId="0" borderId="1" xfId="0" applyNumberFormat="1" applyFont="1" applyBorder="1" applyAlignment="1" quotePrefix="1">
      <alignment horizontal="distributed" vertical="center"/>
    </xf>
    <xf numFmtId="49" fontId="6" fillId="0" borderId="9" xfId="0" applyNumberFormat="1" applyFont="1" applyBorder="1" applyAlignment="1" quotePrefix="1">
      <alignment horizontal="distributed" vertical="center"/>
    </xf>
    <xf numFmtId="179" fontId="12" fillId="0" borderId="9" xfId="0" applyNumberFormat="1" applyFont="1" applyBorder="1" applyAlignment="1" applyProtection="1">
      <alignment vertical="center"/>
      <protection/>
    </xf>
    <xf numFmtId="180" fontId="12" fillId="0" borderId="9" xfId="0" applyNumberFormat="1" applyFont="1" applyBorder="1" applyAlignment="1" applyProtection="1">
      <alignment vertical="center"/>
      <protection/>
    </xf>
    <xf numFmtId="181" fontId="12" fillId="0" borderId="1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C17" sqref="C17"/>
    </sheetView>
  </sheetViews>
  <sheetFormatPr defaultColWidth="9.00390625" defaultRowHeight="13.5" customHeight="1"/>
  <cols>
    <col min="1" max="1" width="4.125" style="152" customWidth="1"/>
    <col min="2" max="2" width="2.625" style="91" customWidth="1"/>
    <col min="3" max="3" width="24.25390625" style="150" customWidth="1"/>
    <col min="4" max="4" width="2.00390625" style="149" customWidth="1"/>
    <col min="5" max="6" width="18.875" style="93" customWidth="1"/>
    <col min="7" max="7" width="18.00390625" style="93" customWidth="1"/>
    <col min="8" max="8" width="8.375" style="151" customWidth="1"/>
    <col min="9" max="16384" width="9.00390625" style="93" customWidth="1"/>
  </cols>
  <sheetData>
    <row r="1" spans="1:8" s="100" customFormat="1" ht="32.25" customHeight="1">
      <c r="A1" s="99" t="s">
        <v>106</v>
      </c>
      <c r="B1" s="99"/>
      <c r="C1" s="99"/>
      <c r="D1" s="99"/>
      <c r="E1" s="99"/>
      <c r="F1" s="99"/>
      <c r="G1" s="99"/>
      <c r="H1" s="99"/>
    </row>
    <row r="2" spans="1:8" s="103" customFormat="1" ht="24.75" customHeight="1">
      <c r="A2" s="101"/>
      <c r="B2" s="101"/>
      <c r="C2" s="102" t="s">
        <v>107</v>
      </c>
      <c r="F2" s="104"/>
      <c r="G2" s="105"/>
      <c r="H2" s="106" t="s">
        <v>108</v>
      </c>
    </row>
    <row r="3" spans="1:8" s="103" customFormat="1" ht="30.75" customHeight="1">
      <c r="A3" s="107" t="s">
        <v>109</v>
      </c>
      <c r="B3" s="107"/>
      <c r="C3" s="107"/>
      <c r="D3" s="108"/>
      <c r="E3" s="109" t="s">
        <v>110</v>
      </c>
      <c r="F3" s="110" t="s">
        <v>111</v>
      </c>
      <c r="G3" s="111" t="s">
        <v>112</v>
      </c>
      <c r="H3" s="112"/>
    </row>
    <row r="4" spans="1:8" s="103" customFormat="1" ht="24.75" customHeight="1">
      <c r="A4" s="113"/>
      <c r="B4" s="113"/>
      <c r="C4" s="113"/>
      <c r="D4" s="114"/>
      <c r="E4" s="115"/>
      <c r="F4" s="115"/>
      <c r="G4" s="116" t="s">
        <v>4</v>
      </c>
      <c r="H4" s="116" t="s">
        <v>5</v>
      </c>
    </row>
    <row r="5" spans="1:8" s="118" customFormat="1" ht="19.5" customHeight="1">
      <c r="A5" s="117" t="s">
        <v>113</v>
      </c>
      <c r="C5" s="119"/>
      <c r="D5" s="120"/>
      <c r="E5" s="121">
        <f>SUM(E6:E16)</f>
        <v>379850434</v>
      </c>
      <c r="F5" s="121">
        <f>SUM(F6:F16)</f>
        <v>395517000</v>
      </c>
      <c r="G5" s="122">
        <f>SUM(G6:G16)</f>
        <v>-15666566</v>
      </c>
      <c r="H5" s="123">
        <f>IF(F5=0,0,(G5/F5)*100)</f>
        <v>-3.9610347974929017</v>
      </c>
    </row>
    <row r="6" spans="1:8" ht="15" customHeight="1">
      <c r="A6" s="7"/>
      <c r="B6" s="124" t="s">
        <v>114</v>
      </c>
      <c r="C6" s="125"/>
      <c r="D6" s="126"/>
      <c r="E6" s="127"/>
      <c r="F6" s="127"/>
      <c r="G6" s="128">
        <f aca="true" t="shared" si="0" ref="G6:G15">E6-F6</f>
        <v>0</v>
      </c>
      <c r="H6" s="129">
        <f aca="true" t="shared" si="1" ref="H6:H35">IF(F6=0,0,(G6/F6)*100)</f>
        <v>0</v>
      </c>
    </row>
    <row r="7" spans="1:8" ht="15" customHeight="1">
      <c r="A7" s="7"/>
      <c r="B7" s="124" t="s">
        <v>115</v>
      </c>
      <c r="C7" s="125"/>
      <c r="D7" s="126"/>
      <c r="E7" s="127"/>
      <c r="F7" s="127"/>
      <c r="G7" s="128">
        <f t="shared" si="0"/>
        <v>0</v>
      </c>
      <c r="H7" s="129">
        <f t="shared" si="1"/>
        <v>0</v>
      </c>
    </row>
    <row r="8" spans="1:8" ht="15" customHeight="1">
      <c r="A8" s="7"/>
      <c r="B8" s="124" t="s">
        <v>116</v>
      </c>
      <c r="C8" s="125"/>
      <c r="D8" s="126"/>
      <c r="E8" s="127"/>
      <c r="F8" s="127"/>
      <c r="G8" s="128">
        <f t="shared" si="0"/>
        <v>0</v>
      </c>
      <c r="H8" s="129">
        <f t="shared" si="1"/>
        <v>0</v>
      </c>
    </row>
    <row r="9" spans="1:8" ht="15" customHeight="1">
      <c r="A9" s="7"/>
      <c r="B9" s="124" t="s">
        <v>117</v>
      </c>
      <c r="C9" s="125"/>
      <c r="D9" s="126"/>
      <c r="E9" s="127"/>
      <c r="F9" s="127"/>
      <c r="G9" s="128">
        <f t="shared" si="0"/>
        <v>0</v>
      </c>
      <c r="H9" s="129">
        <f t="shared" si="1"/>
        <v>0</v>
      </c>
    </row>
    <row r="10" spans="1:8" ht="15" customHeight="1">
      <c r="A10" s="7"/>
      <c r="B10" s="124" t="s">
        <v>118</v>
      </c>
      <c r="C10" s="125"/>
      <c r="D10" s="126"/>
      <c r="E10" s="127"/>
      <c r="F10" s="127"/>
      <c r="G10" s="128">
        <f t="shared" si="0"/>
        <v>0</v>
      </c>
      <c r="H10" s="129">
        <f t="shared" si="1"/>
        <v>0</v>
      </c>
    </row>
    <row r="11" spans="1:8" ht="15" customHeight="1">
      <c r="A11" s="7"/>
      <c r="B11" s="124" t="s">
        <v>119</v>
      </c>
      <c r="C11" s="125"/>
      <c r="D11" s="126"/>
      <c r="E11" s="127">
        <v>274672499</v>
      </c>
      <c r="F11" s="127">
        <v>303849000</v>
      </c>
      <c r="G11" s="128">
        <f t="shared" si="0"/>
        <v>-29176501</v>
      </c>
      <c r="H11" s="129">
        <f t="shared" si="1"/>
        <v>-9.602302788556157</v>
      </c>
    </row>
    <row r="12" spans="1:8" ht="15" customHeight="1">
      <c r="A12" s="7"/>
      <c r="B12" s="124" t="s">
        <v>120</v>
      </c>
      <c r="C12" s="125"/>
      <c r="D12" s="126"/>
      <c r="E12" s="127"/>
      <c r="F12" s="127"/>
      <c r="G12" s="128">
        <f t="shared" si="0"/>
        <v>0</v>
      </c>
      <c r="H12" s="129">
        <f t="shared" si="1"/>
        <v>0</v>
      </c>
    </row>
    <row r="13" spans="1:8" ht="15" customHeight="1">
      <c r="A13" s="7"/>
      <c r="B13" s="124" t="s">
        <v>121</v>
      </c>
      <c r="C13" s="125"/>
      <c r="D13" s="126"/>
      <c r="E13" s="127"/>
      <c r="F13" s="127"/>
      <c r="G13" s="128">
        <f t="shared" si="0"/>
        <v>0</v>
      </c>
      <c r="H13" s="129">
        <f t="shared" si="1"/>
        <v>0</v>
      </c>
    </row>
    <row r="14" spans="1:8" ht="15" customHeight="1">
      <c r="A14" s="7"/>
      <c r="B14" s="124" t="s">
        <v>122</v>
      </c>
      <c r="C14" s="125"/>
      <c r="D14" s="126"/>
      <c r="E14" s="127"/>
      <c r="F14" s="127"/>
      <c r="G14" s="128">
        <f t="shared" si="0"/>
        <v>0</v>
      </c>
      <c r="H14" s="129">
        <f t="shared" si="1"/>
        <v>0</v>
      </c>
    </row>
    <row r="15" spans="1:8" ht="15" customHeight="1">
      <c r="A15" s="7"/>
      <c r="B15" s="124" t="s">
        <v>123</v>
      </c>
      <c r="C15" s="125"/>
      <c r="D15" s="126"/>
      <c r="E15" s="127"/>
      <c r="F15" s="127"/>
      <c r="G15" s="128">
        <f t="shared" si="0"/>
        <v>0</v>
      </c>
      <c r="H15" s="129">
        <f t="shared" si="1"/>
        <v>0</v>
      </c>
    </row>
    <row r="16" spans="1:8" ht="15" customHeight="1">
      <c r="A16" s="7"/>
      <c r="B16" s="124" t="s">
        <v>124</v>
      </c>
      <c r="C16" s="125"/>
      <c r="D16" s="126"/>
      <c r="E16" s="127">
        <v>105177935</v>
      </c>
      <c r="F16" s="127">
        <v>91668000</v>
      </c>
      <c r="G16" s="128">
        <f>E16-F16</f>
        <v>13509935</v>
      </c>
      <c r="H16" s="129">
        <f t="shared" si="1"/>
        <v>14.737896539686696</v>
      </c>
    </row>
    <row r="17" spans="1:8" s="118" customFormat="1" ht="19.5" customHeight="1">
      <c r="A17" s="117" t="s">
        <v>125</v>
      </c>
      <c r="C17" s="119"/>
      <c r="D17" s="120"/>
      <c r="E17" s="121">
        <f>SUM(E18:E28)</f>
        <v>259552986</v>
      </c>
      <c r="F17" s="121">
        <f>SUM(F18:F28)</f>
        <v>266842000</v>
      </c>
      <c r="G17" s="122">
        <f>SUM(G18:G28)</f>
        <v>-7289014</v>
      </c>
      <c r="H17" s="130">
        <f t="shared" si="1"/>
        <v>-2.7315842333665614</v>
      </c>
    </row>
    <row r="18" spans="1:8" ht="15" customHeight="1">
      <c r="A18" s="7"/>
      <c r="B18" s="124" t="s">
        <v>126</v>
      </c>
      <c r="C18" s="125"/>
      <c r="D18" s="126"/>
      <c r="E18" s="127"/>
      <c r="F18" s="127"/>
      <c r="G18" s="128">
        <f aca="true" t="shared" si="2" ref="G18:G24">E18-F18</f>
        <v>0</v>
      </c>
      <c r="H18" s="129">
        <f t="shared" si="1"/>
        <v>0</v>
      </c>
    </row>
    <row r="19" spans="1:8" ht="15" customHeight="1">
      <c r="A19" s="7"/>
      <c r="B19" s="124" t="s">
        <v>127</v>
      </c>
      <c r="C19" s="125"/>
      <c r="D19" s="126"/>
      <c r="E19" s="127"/>
      <c r="F19" s="127"/>
      <c r="G19" s="128">
        <f t="shared" si="2"/>
        <v>0</v>
      </c>
      <c r="H19" s="129">
        <f t="shared" si="1"/>
        <v>0</v>
      </c>
    </row>
    <row r="20" spans="1:8" ht="15" customHeight="1">
      <c r="A20" s="7"/>
      <c r="B20" s="124" t="s">
        <v>128</v>
      </c>
      <c r="C20" s="125"/>
      <c r="D20" s="126"/>
      <c r="E20" s="127"/>
      <c r="F20" s="127"/>
      <c r="G20" s="128">
        <f t="shared" si="2"/>
        <v>0</v>
      </c>
      <c r="H20" s="129">
        <f t="shared" si="1"/>
        <v>0</v>
      </c>
    </row>
    <row r="21" spans="1:8" ht="15" customHeight="1">
      <c r="A21" s="7"/>
      <c r="B21" s="124" t="s">
        <v>129</v>
      </c>
      <c r="C21" s="125"/>
      <c r="D21" s="126"/>
      <c r="E21" s="127"/>
      <c r="F21" s="127"/>
      <c r="G21" s="128">
        <f t="shared" si="2"/>
        <v>0</v>
      </c>
      <c r="H21" s="129">
        <f t="shared" si="1"/>
        <v>0</v>
      </c>
    </row>
    <row r="22" spans="1:8" ht="15" customHeight="1">
      <c r="A22" s="7"/>
      <c r="B22" s="124" t="s">
        <v>130</v>
      </c>
      <c r="C22" s="125"/>
      <c r="D22" s="126"/>
      <c r="E22" s="127"/>
      <c r="F22" s="127"/>
      <c r="G22" s="128">
        <f t="shared" si="2"/>
        <v>0</v>
      </c>
      <c r="H22" s="129">
        <f t="shared" si="1"/>
        <v>0</v>
      </c>
    </row>
    <row r="23" spans="1:8" ht="15" customHeight="1">
      <c r="A23" s="7"/>
      <c r="B23" s="124" t="s">
        <v>131</v>
      </c>
      <c r="C23" s="125"/>
      <c r="D23" s="126"/>
      <c r="E23" s="127">
        <v>259552986</v>
      </c>
      <c r="F23" s="127">
        <v>266842000</v>
      </c>
      <c r="G23" s="128">
        <f t="shared" si="2"/>
        <v>-7289014</v>
      </c>
      <c r="H23" s="129">
        <f t="shared" si="1"/>
        <v>-2.7315842333665614</v>
      </c>
    </row>
    <row r="24" spans="1:8" ht="15" customHeight="1">
      <c r="A24" s="7"/>
      <c r="B24" s="124" t="s">
        <v>132</v>
      </c>
      <c r="C24" s="125"/>
      <c r="D24" s="126"/>
      <c r="E24" s="127"/>
      <c r="F24" s="127"/>
      <c r="G24" s="128">
        <f t="shared" si="2"/>
        <v>0</v>
      </c>
      <c r="H24" s="129">
        <f t="shared" si="1"/>
        <v>0</v>
      </c>
    </row>
    <row r="25" spans="1:8" ht="15" customHeight="1">
      <c r="A25" s="7"/>
      <c r="B25" s="124" t="s">
        <v>133</v>
      </c>
      <c r="C25" s="125"/>
      <c r="D25" s="126"/>
      <c r="E25" s="127"/>
      <c r="F25" s="127"/>
      <c r="G25" s="128">
        <f>E25-F25</f>
        <v>0</v>
      </c>
      <c r="H25" s="129">
        <f t="shared" si="1"/>
        <v>0</v>
      </c>
    </row>
    <row r="26" spans="1:8" ht="15" customHeight="1">
      <c r="A26" s="7"/>
      <c r="B26" s="131" t="s">
        <v>134</v>
      </c>
      <c r="C26" s="125"/>
      <c r="D26" s="126"/>
      <c r="E26" s="127"/>
      <c r="F26" s="127"/>
      <c r="G26" s="128">
        <f>E26-F26</f>
        <v>0</v>
      </c>
      <c r="H26" s="129">
        <f t="shared" si="1"/>
        <v>0</v>
      </c>
    </row>
    <row r="27" spans="1:8" ht="15" customHeight="1">
      <c r="A27" s="7"/>
      <c r="B27" s="131" t="s">
        <v>135</v>
      </c>
      <c r="C27" s="125"/>
      <c r="D27" s="126"/>
      <c r="E27" s="127"/>
      <c r="F27" s="127"/>
      <c r="G27" s="128">
        <f>E27-F27</f>
        <v>0</v>
      </c>
      <c r="H27" s="129">
        <f t="shared" si="1"/>
        <v>0</v>
      </c>
    </row>
    <row r="28" spans="1:8" ht="15" customHeight="1">
      <c r="A28" s="7"/>
      <c r="B28" s="124" t="s">
        <v>136</v>
      </c>
      <c r="C28" s="125"/>
      <c r="D28" s="126"/>
      <c r="E28" s="127"/>
      <c r="F28" s="127"/>
      <c r="G28" s="128">
        <f>E28-F28</f>
        <v>0</v>
      </c>
      <c r="H28" s="129">
        <f t="shared" si="1"/>
        <v>0</v>
      </c>
    </row>
    <row r="29" spans="1:8" ht="2.25" customHeight="1">
      <c r="A29" s="7"/>
      <c r="B29" s="132"/>
      <c r="C29" s="59"/>
      <c r="D29" s="126"/>
      <c r="E29" s="133"/>
      <c r="F29" s="133"/>
      <c r="G29" s="128"/>
      <c r="H29" s="129"/>
    </row>
    <row r="30" spans="1:8" s="118" customFormat="1" ht="19.5" customHeight="1">
      <c r="A30" s="117" t="s">
        <v>137</v>
      </c>
      <c r="B30" s="20"/>
      <c r="C30" s="119"/>
      <c r="D30" s="120"/>
      <c r="E30" s="121">
        <f>E5-E17</f>
        <v>120297448</v>
      </c>
      <c r="F30" s="121">
        <f>F5-F17</f>
        <v>128675000</v>
      </c>
      <c r="G30" s="122">
        <f>G5-G17</f>
        <v>-8377552</v>
      </c>
      <c r="H30" s="130">
        <f t="shared" si="1"/>
        <v>-6.510629104332621</v>
      </c>
    </row>
    <row r="31" spans="1:8" s="118" customFormat="1" ht="19.5" customHeight="1">
      <c r="A31" s="117" t="s">
        <v>138</v>
      </c>
      <c r="B31" s="3"/>
      <c r="C31" s="119"/>
      <c r="D31" s="120"/>
      <c r="E31" s="121">
        <f>SUM(E32:E35)</f>
        <v>84659240</v>
      </c>
      <c r="F31" s="121">
        <f>SUM(F32:F35)</f>
        <v>92343000</v>
      </c>
      <c r="G31" s="122">
        <f>SUM(G32:G35)</f>
        <v>-7683760</v>
      </c>
      <c r="H31" s="130">
        <f t="shared" si="1"/>
        <v>-8.320890592681634</v>
      </c>
    </row>
    <row r="32" spans="1:8" ht="15" customHeight="1">
      <c r="A32" s="7"/>
      <c r="B32" s="124" t="s">
        <v>139</v>
      </c>
      <c r="C32" s="125"/>
      <c r="D32" s="126"/>
      <c r="E32" s="127"/>
      <c r="F32" s="127"/>
      <c r="G32" s="128">
        <f>E32-F32</f>
        <v>0</v>
      </c>
      <c r="H32" s="129">
        <f t="shared" si="1"/>
        <v>0</v>
      </c>
    </row>
    <row r="33" spans="1:8" ht="15" customHeight="1">
      <c r="A33" s="7"/>
      <c r="B33" s="124" t="s">
        <v>140</v>
      </c>
      <c r="C33" s="125"/>
      <c r="D33" s="126"/>
      <c r="E33" s="127">
        <v>15350084</v>
      </c>
      <c r="F33" s="127">
        <v>19429000</v>
      </c>
      <c r="G33" s="128">
        <f>E33-F33</f>
        <v>-4078916</v>
      </c>
      <c r="H33" s="129">
        <f t="shared" si="1"/>
        <v>-20.99395748623192</v>
      </c>
    </row>
    <row r="34" spans="1:8" ht="15" customHeight="1">
      <c r="A34" s="7"/>
      <c r="B34" s="124" t="s">
        <v>141</v>
      </c>
      <c r="C34" s="125"/>
      <c r="D34" s="126"/>
      <c r="E34" s="127">
        <v>69076156</v>
      </c>
      <c r="F34" s="127">
        <v>72560000</v>
      </c>
      <c r="G34" s="128">
        <f>E34-F34</f>
        <v>-3483844</v>
      </c>
      <c r="H34" s="129">
        <f t="shared" si="1"/>
        <v>-4.80132855567806</v>
      </c>
    </row>
    <row r="35" spans="1:8" ht="15" customHeight="1">
      <c r="A35" s="7"/>
      <c r="B35" s="124" t="s">
        <v>142</v>
      </c>
      <c r="C35" s="125"/>
      <c r="D35" s="126"/>
      <c r="E35" s="127">
        <v>233000</v>
      </c>
      <c r="F35" s="127">
        <v>354000</v>
      </c>
      <c r="G35" s="128">
        <f>E35-F35</f>
        <v>-121000</v>
      </c>
      <c r="H35" s="129">
        <f t="shared" si="1"/>
        <v>-34.18079096045198</v>
      </c>
    </row>
    <row r="36" spans="1:8" ht="1.5" customHeight="1">
      <c r="A36" s="7"/>
      <c r="B36" s="132"/>
      <c r="C36" s="59"/>
      <c r="D36" s="126"/>
      <c r="E36" s="133"/>
      <c r="F36" s="133"/>
      <c r="G36" s="128"/>
      <c r="H36" s="129"/>
    </row>
    <row r="37" spans="1:8" s="118" customFormat="1" ht="19.5" customHeight="1">
      <c r="A37" s="117" t="s">
        <v>143</v>
      </c>
      <c r="C37" s="134"/>
      <c r="D37" s="120"/>
      <c r="E37" s="121">
        <f>E30-E31</f>
        <v>35638208</v>
      </c>
      <c r="F37" s="121">
        <f>F30-F31</f>
        <v>36332000</v>
      </c>
      <c r="G37" s="122">
        <f>G30-G31</f>
        <v>-693792</v>
      </c>
      <c r="H37" s="130">
        <f>IF(F37=0,0,(G37/F37)*100)</f>
        <v>-1.9095893427281734</v>
      </c>
    </row>
    <row r="38" spans="1:8" s="118" customFormat="1" ht="19.5" customHeight="1">
      <c r="A38" s="117" t="s">
        <v>144</v>
      </c>
      <c r="B38" s="3"/>
      <c r="C38" s="119"/>
      <c r="D38" s="120"/>
      <c r="E38" s="121">
        <f>SUM(E39:E40)</f>
        <v>45068283</v>
      </c>
      <c r="F38" s="121">
        <f>SUM(F39:F40)</f>
        <v>34163000</v>
      </c>
      <c r="G38" s="122">
        <f>SUM(G39:G40)</f>
        <v>10905283</v>
      </c>
      <c r="H38" s="130">
        <f>IF(F38=0,0,(G38/F38)*100)</f>
        <v>31.921327166817903</v>
      </c>
    </row>
    <row r="39" spans="1:8" ht="15" customHeight="1">
      <c r="A39" s="7"/>
      <c r="B39" s="124" t="s">
        <v>145</v>
      </c>
      <c r="C39" s="125"/>
      <c r="D39" s="126"/>
      <c r="E39" s="127">
        <v>36717846</v>
      </c>
      <c r="F39" s="127">
        <v>22084000</v>
      </c>
      <c r="G39" s="128">
        <f>E39-F39</f>
        <v>14633846</v>
      </c>
      <c r="H39" s="129">
        <f aca="true" t="shared" si="3" ref="H39:H51">IF(F39=0,0,(G39/F39)*100)</f>
        <v>66.26447201593915</v>
      </c>
    </row>
    <row r="40" spans="1:8" ht="15" customHeight="1">
      <c r="A40" s="7"/>
      <c r="B40" s="124" t="s">
        <v>146</v>
      </c>
      <c r="C40" s="125"/>
      <c r="D40" s="126"/>
      <c r="E40" s="127">
        <v>8350437</v>
      </c>
      <c r="F40" s="127">
        <v>12079000</v>
      </c>
      <c r="G40" s="128">
        <f>E40-F40</f>
        <v>-3728563</v>
      </c>
      <c r="H40" s="129">
        <f t="shared" si="3"/>
        <v>-30.868143058200182</v>
      </c>
    </row>
    <row r="41" spans="1:8" ht="2.25" customHeight="1">
      <c r="A41" s="7"/>
      <c r="B41" s="124"/>
      <c r="C41" s="125"/>
      <c r="D41" s="126"/>
      <c r="E41" s="133"/>
      <c r="F41" s="133"/>
      <c r="G41" s="128"/>
      <c r="H41" s="129"/>
    </row>
    <row r="42" spans="1:8" s="118" customFormat="1" ht="19.5" customHeight="1">
      <c r="A42" s="117" t="s">
        <v>147</v>
      </c>
      <c r="B42" s="3"/>
      <c r="C42" s="119"/>
      <c r="D42" s="135"/>
      <c r="E42" s="121">
        <f>SUM(E43:E44)</f>
        <v>21888928</v>
      </c>
      <c r="F42" s="121">
        <f>SUM(F43:F44)</f>
        <v>25930000</v>
      </c>
      <c r="G42" s="122">
        <f>SUM(G43:G44)</f>
        <v>-4041072</v>
      </c>
      <c r="H42" s="130">
        <f t="shared" si="3"/>
        <v>-15.584543000385654</v>
      </c>
    </row>
    <row r="43" spans="1:8" ht="15" customHeight="1">
      <c r="A43" s="7"/>
      <c r="B43" s="124" t="s">
        <v>148</v>
      </c>
      <c r="C43" s="125"/>
      <c r="D43" s="126"/>
      <c r="E43" s="127"/>
      <c r="F43" s="127"/>
      <c r="G43" s="128">
        <f>E43-F43</f>
        <v>0</v>
      </c>
      <c r="H43" s="136">
        <f t="shared" si="3"/>
        <v>0</v>
      </c>
    </row>
    <row r="44" spans="1:8" ht="15" customHeight="1">
      <c r="A44" s="7"/>
      <c r="B44" s="124" t="s">
        <v>149</v>
      </c>
      <c r="C44" s="125"/>
      <c r="D44" s="126"/>
      <c r="E44" s="127">
        <v>21888928</v>
      </c>
      <c r="F44" s="127">
        <v>25930000</v>
      </c>
      <c r="G44" s="128">
        <f>E44-F44</f>
        <v>-4041072</v>
      </c>
      <c r="H44" s="136">
        <f t="shared" si="3"/>
        <v>-15.584543000385654</v>
      </c>
    </row>
    <row r="45" spans="1:8" ht="1.5" customHeight="1">
      <c r="A45" s="7"/>
      <c r="B45" s="137"/>
      <c r="C45" s="132"/>
      <c r="D45" s="126"/>
      <c r="E45" s="133"/>
      <c r="F45" s="133"/>
      <c r="G45" s="128">
        <f>E45-F45</f>
        <v>0</v>
      </c>
      <c r="H45" s="136"/>
    </row>
    <row r="46" spans="1:8" s="118" customFormat="1" ht="19.5" customHeight="1">
      <c r="A46" s="117" t="s">
        <v>150</v>
      </c>
      <c r="C46" s="134"/>
      <c r="D46" s="120"/>
      <c r="E46" s="121">
        <f>E38-E42</f>
        <v>23179355</v>
      </c>
      <c r="F46" s="121">
        <f>F38-F42</f>
        <v>8233000</v>
      </c>
      <c r="G46" s="122">
        <f>G38-G42</f>
        <v>14946355</v>
      </c>
      <c r="H46" s="130">
        <f t="shared" si="3"/>
        <v>181.54202599295516</v>
      </c>
    </row>
    <row r="47" spans="1:8" s="118" customFormat="1" ht="19.5" customHeight="1">
      <c r="A47" s="117" t="s">
        <v>151</v>
      </c>
      <c r="C47" s="134"/>
      <c r="D47" s="120"/>
      <c r="E47" s="121">
        <f>E37+E46</f>
        <v>58817563</v>
      </c>
      <c r="F47" s="121">
        <f>F37+F46</f>
        <v>44565000</v>
      </c>
      <c r="G47" s="122">
        <f>G37+G46</f>
        <v>14252563</v>
      </c>
      <c r="H47" s="138">
        <f t="shared" si="3"/>
        <v>31.98151688544822</v>
      </c>
    </row>
    <row r="48" spans="1:8" s="118" customFormat="1" ht="19.5" customHeight="1">
      <c r="A48" s="117" t="s">
        <v>152</v>
      </c>
      <c r="C48" s="134"/>
      <c r="D48" s="120"/>
      <c r="E48" s="139"/>
      <c r="F48" s="139"/>
      <c r="G48" s="122">
        <f>E48-F48</f>
        <v>0</v>
      </c>
      <c r="H48" s="138">
        <f>IF(F48=0,0,(G48/F48)*100)</f>
        <v>0</v>
      </c>
    </row>
    <row r="49" spans="1:8" s="118" customFormat="1" ht="35.25" customHeight="1">
      <c r="A49" s="140" t="s">
        <v>153</v>
      </c>
      <c r="B49" s="140"/>
      <c r="C49" s="140"/>
      <c r="D49" s="120"/>
      <c r="E49" s="139">
        <f>E47-E48</f>
        <v>58817563</v>
      </c>
      <c r="F49" s="139">
        <f>F47-F48</f>
        <v>44565000</v>
      </c>
      <c r="G49" s="122">
        <f>E49-F49</f>
        <v>14252563</v>
      </c>
      <c r="H49" s="138">
        <f>IF(F49=0,0,(G49/F49)*100)</f>
        <v>31.98151688544822</v>
      </c>
    </row>
    <row r="50" spans="1:8" s="118" customFormat="1" ht="19.5" customHeight="1">
      <c r="A50" s="117" t="s">
        <v>154</v>
      </c>
      <c r="C50" s="134"/>
      <c r="D50" s="120"/>
      <c r="E50" s="139"/>
      <c r="F50" s="139"/>
      <c r="G50" s="122">
        <f>E50-F50</f>
        <v>0</v>
      </c>
      <c r="H50" s="138">
        <f t="shared" si="3"/>
        <v>0</v>
      </c>
    </row>
    <row r="51" spans="1:8" s="118" customFormat="1" ht="19.5" customHeight="1">
      <c r="A51" s="117" t="s">
        <v>155</v>
      </c>
      <c r="C51" s="134"/>
      <c r="D51" s="120"/>
      <c r="E51" s="139"/>
      <c r="F51" s="139"/>
      <c r="G51" s="122">
        <f>E51-F51</f>
        <v>0</v>
      </c>
      <c r="H51" s="138">
        <f t="shared" si="3"/>
        <v>0</v>
      </c>
    </row>
    <row r="52" spans="1:8" s="148" customFormat="1" ht="19.5" customHeight="1">
      <c r="A52" s="141" t="s">
        <v>156</v>
      </c>
      <c r="B52" s="142"/>
      <c r="C52" s="143"/>
      <c r="D52" s="144"/>
      <c r="E52" s="145">
        <f>E47-E48+E50+E51</f>
        <v>58817563</v>
      </c>
      <c r="F52" s="145">
        <f>F47-F48+F50+F51</f>
        <v>44565000</v>
      </c>
      <c r="G52" s="146">
        <f>E52-F52</f>
        <v>14252563</v>
      </c>
      <c r="H52" s="147">
        <f>IF(F52=0,0,(G52/F52)*100)</f>
        <v>31.98151688544822</v>
      </c>
    </row>
    <row r="53" ht="13.5" customHeight="1">
      <c r="A53" s="149"/>
    </row>
    <row r="54" ht="13.5" customHeight="1">
      <c r="A54" s="149"/>
    </row>
  </sheetData>
  <mergeCells count="37">
    <mergeCell ref="B41:C41"/>
    <mergeCell ref="B43:C43"/>
    <mergeCell ref="B44:C44"/>
    <mergeCell ref="A49:C49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1:H1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B15" sqref="B15:C15"/>
    </sheetView>
  </sheetViews>
  <sheetFormatPr defaultColWidth="9.00390625" defaultRowHeight="16.5"/>
  <cols>
    <col min="1" max="1" width="2.25390625" style="90" customWidth="1"/>
    <col min="2" max="2" width="2.25390625" style="91" customWidth="1"/>
    <col min="3" max="3" width="17.625" style="86" customWidth="1"/>
    <col min="4" max="4" width="1.12109375" style="86" customWidth="1"/>
    <col min="5" max="5" width="19.125" style="92" customWidth="1"/>
    <col min="6" max="6" width="7.375" style="92" customWidth="1"/>
    <col min="7" max="7" width="1.875" style="98" customWidth="1"/>
    <col min="8" max="8" width="2.25390625" style="98" customWidth="1"/>
    <col min="9" max="9" width="17.875" style="98" customWidth="1"/>
    <col min="10" max="10" width="1.12109375" style="98" customWidth="1"/>
    <col min="11" max="11" width="19.25390625" style="98" customWidth="1"/>
    <col min="12" max="12" width="7.125" style="98" customWidth="1"/>
    <col min="13" max="16384" width="9.00390625" style="98" customWidth="1"/>
  </cols>
  <sheetData>
    <row r="1" spans="1:6" s="2" customFormat="1" ht="21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4" customFormat="1" ht="21.75" customHeight="1">
      <c r="A3" s="7"/>
      <c r="B3" s="8"/>
      <c r="C3" s="9" t="s">
        <v>1</v>
      </c>
      <c r="D3" s="9"/>
      <c r="E3" s="10" t="s">
        <v>2</v>
      </c>
      <c r="F3" s="11"/>
      <c r="G3" s="11"/>
      <c r="H3" s="11"/>
      <c r="I3" s="11"/>
      <c r="J3" s="12"/>
      <c r="K3" s="9"/>
      <c r="L3" s="13" t="s">
        <v>3</v>
      </c>
    </row>
    <row r="4" spans="1:12" s="20" customFormat="1" ht="21.75" customHeight="1">
      <c r="A4" s="15"/>
      <c r="B4" s="16"/>
      <c r="C4" s="16"/>
      <c r="D4" s="16"/>
      <c r="E4" s="17" t="s">
        <v>4</v>
      </c>
      <c r="F4" s="18" t="s">
        <v>5</v>
      </c>
      <c r="G4" s="15"/>
      <c r="H4" s="16"/>
      <c r="I4" s="16"/>
      <c r="J4" s="16"/>
      <c r="K4" s="17" t="s">
        <v>4</v>
      </c>
      <c r="L4" s="19" t="s">
        <v>5</v>
      </c>
    </row>
    <row r="5" spans="1:12" s="26" customFormat="1" ht="33" customHeight="1">
      <c r="A5" s="21"/>
      <c r="B5" s="22" t="s">
        <v>6</v>
      </c>
      <c r="C5" s="22"/>
      <c r="D5" s="22"/>
      <c r="E5" s="23"/>
      <c r="F5" s="24"/>
      <c r="G5" s="21"/>
      <c r="H5" s="22" t="s">
        <v>6</v>
      </c>
      <c r="I5" s="22"/>
      <c r="J5" s="22"/>
      <c r="K5" s="25"/>
      <c r="L5" s="25"/>
    </row>
    <row r="6" spans="1:12" s="32" customFormat="1" ht="24.75" customHeight="1">
      <c r="A6" s="15"/>
      <c r="B6" s="27" t="s">
        <v>7</v>
      </c>
      <c r="C6" s="16"/>
      <c r="D6" s="28"/>
      <c r="E6" s="29">
        <f>SUM(E7,E18,E27,E31,E43,E46,E49)</f>
        <v>27611693076.11</v>
      </c>
      <c r="F6" s="29">
        <f>IF(E$6&gt;0,(E6/E$6)*100,0)</f>
        <v>100</v>
      </c>
      <c r="G6" s="30"/>
      <c r="H6" s="27" t="s">
        <v>8</v>
      </c>
      <c r="I6" s="16"/>
      <c r="J6" s="28"/>
      <c r="K6" s="29">
        <f>K7+K17+K24+K27+K30</f>
        <v>822987335</v>
      </c>
      <c r="L6" s="31">
        <f aca="true" t="shared" si="0" ref="L6:L35">IF(K$59&gt;0,(K6/K$59)*100,0)</f>
        <v>2.9805754132189</v>
      </c>
    </row>
    <row r="7" spans="1:12" s="37" customFormat="1" ht="13.5" customHeight="1">
      <c r="A7" s="33" t="s">
        <v>9</v>
      </c>
      <c r="B7" s="34"/>
      <c r="C7" s="34"/>
      <c r="D7" s="35"/>
      <c r="E7" s="29">
        <f>SUM(E8:E17)</f>
        <v>3601995395.4</v>
      </c>
      <c r="F7" s="29">
        <f>IF(E$6&gt;0,(E7/E$6)*100,0)</f>
        <v>13.04518120446766</v>
      </c>
      <c r="G7" s="36" t="s">
        <v>10</v>
      </c>
      <c r="H7" s="34"/>
      <c r="I7" s="34"/>
      <c r="J7" s="35"/>
      <c r="K7" s="29">
        <f>SUM(K8:K16)</f>
        <v>181925049</v>
      </c>
      <c r="L7" s="31">
        <f t="shared" si="0"/>
        <v>0.6588695901353617</v>
      </c>
    </row>
    <row r="8" spans="1:12" s="46" customFormat="1" ht="13.5" customHeight="1">
      <c r="A8" s="7"/>
      <c r="B8" s="38" t="s">
        <v>11</v>
      </c>
      <c r="C8" s="39"/>
      <c r="D8" s="40"/>
      <c r="E8" s="41">
        <v>3468867978.4</v>
      </c>
      <c r="F8" s="42">
        <f aca="true" t="shared" si="1" ref="F8:F52">IF(E$6&gt;0,(E8/E$6)*100,0)</f>
        <v>12.563039755795744</v>
      </c>
      <c r="G8" s="43"/>
      <c r="H8" s="44" t="s">
        <v>12</v>
      </c>
      <c r="I8" s="39"/>
      <c r="J8" s="40"/>
      <c r="K8" s="41"/>
      <c r="L8" s="45">
        <f t="shared" si="0"/>
        <v>0</v>
      </c>
    </row>
    <row r="9" spans="1:12" s="46" customFormat="1" ht="13.5" customHeight="1">
      <c r="A9" s="7"/>
      <c r="B9" s="38" t="s">
        <v>13</v>
      </c>
      <c r="C9" s="39"/>
      <c r="D9" s="40"/>
      <c r="E9" s="41"/>
      <c r="F9" s="42">
        <f t="shared" si="1"/>
        <v>0</v>
      </c>
      <c r="G9" s="43"/>
      <c r="H9" s="44" t="s">
        <v>14</v>
      </c>
      <c r="I9" s="39"/>
      <c r="J9" s="40"/>
      <c r="K9" s="41"/>
      <c r="L9" s="45">
        <f t="shared" si="0"/>
        <v>0</v>
      </c>
    </row>
    <row r="10" spans="1:12" s="46" customFormat="1" ht="13.5" customHeight="1">
      <c r="A10" s="7"/>
      <c r="B10" s="38" t="s">
        <v>15</v>
      </c>
      <c r="C10" s="38"/>
      <c r="D10" s="47"/>
      <c r="E10" s="41"/>
      <c r="F10" s="42">
        <f t="shared" si="1"/>
        <v>0</v>
      </c>
      <c r="G10" s="43"/>
      <c r="H10" s="38" t="s">
        <v>16</v>
      </c>
      <c r="I10" s="39"/>
      <c r="J10" s="40"/>
      <c r="K10" s="41"/>
      <c r="L10" s="45">
        <f t="shared" si="0"/>
        <v>0</v>
      </c>
    </row>
    <row r="11" spans="1:12" s="46" customFormat="1" ht="13.5" customHeight="1">
      <c r="A11" s="7"/>
      <c r="B11" s="38" t="s">
        <v>17</v>
      </c>
      <c r="C11" s="38"/>
      <c r="D11" s="47"/>
      <c r="E11" s="41"/>
      <c r="F11" s="42">
        <f t="shared" si="1"/>
        <v>0</v>
      </c>
      <c r="G11" s="43"/>
      <c r="H11" s="38" t="s">
        <v>18</v>
      </c>
      <c r="I11" s="39"/>
      <c r="J11" s="40"/>
      <c r="K11" s="41"/>
      <c r="L11" s="45">
        <f t="shared" si="0"/>
        <v>0</v>
      </c>
    </row>
    <row r="12" spans="1:12" s="46" customFormat="1" ht="13.5" customHeight="1">
      <c r="A12" s="7"/>
      <c r="B12" s="38" t="s">
        <v>19</v>
      </c>
      <c r="C12" s="38"/>
      <c r="D12" s="47"/>
      <c r="E12" s="41">
        <v>116801533</v>
      </c>
      <c r="F12" s="42">
        <f t="shared" si="1"/>
        <v>0.4230147447968637</v>
      </c>
      <c r="G12" s="48"/>
      <c r="H12" s="38" t="s">
        <v>20</v>
      </c>
      <c r="I12" s="39"/>
      <c r="J12" s="40"/>
      <c r="K12" s="41">
        <v>134099696</v>
      </c>
      <c r="L12" s="45">
        <f t="shared" si="0"/>
        <v>0.4856627068480086</v>
      </c>
    </row>
    <row r="13" spans="1:12" s="46" customFormat="1" ht="13.5" customHeight="1">
      <c r="A13" s="7"/>
      <c r="B13" s="38" t="s">
        <v>21</v>
      </c>
      <c r="C13" s="38"/>
      <c r="D13" s="47"/>
      <c r="E13" s="41"/>
      <c r="F13" s="42">
        <f t="shared" si="1"/>
        <v>0</v>
      </c>
      <c r="G13" s="48"/>
      <c r="H13" s="38" t="s">
        <v>22</v>
      </c>
      <c r="I13" s="39"/>
      <c r="J13" s="40"/>
      <c r="K13" s="41"/>
      <c r="L13" s="45">
        <f t="shared" si="0"/>
        <v>0</v>
      </c>
    </row>
    <row r="14" spans="1:12" s="46" customFormat="1" ht="13.5" customHeight="1">
      <c r="A14" s="7"/>
      <c r="B14" s="38" t="s">
        <v>23</v>
      </c>
      <c r="C14" s="38"/>
      <c r="D14" s="47"/>
      <c r="E14" s="41"/>
      <c r="F14" s="42">
        <f t="shared" si="1"/>
        <v>0</v>
      </c>
      <c r="G14" s="48"/>
      <c r="H14" s="38" t="s">
        <v>24</v>
      </c>
      <c r="I14" s="39"/>
      <c r="J14" s="40"/>
      <c r="K14" s="41">
        <v>47825353</v>
      </c>
      <c r="L14" s="45">
        <f t="shared" si="0"/>
        <v>0.1732068832873531</v>
      </c>
    </row>
    <row r="15" spans="1:12" s="46" customFormat="1" ht="13.5" customHeight="1">
      <c r="A15" s="7"/>
      <c r="B15" s="38" t="s">
        <v>25</v>
      </c>
      <c r="C15" s="38"/>
      <c r="D15" s="47"/>
      <c r="E15" s="41">
        <v>16244854</v>
      </c>
      <c r="F15" s="42">
        <f t="shared" si="1"/>
        <v>0.0588332412475469</v>
      </c>
      <c r="G15" s="48"/>
      <c r="H15" s="38" t="s">
        <v>26</v>
      </c>
      <c r="I15" s="39"/>
      <c r="J15" s="40"/>
      <c r="K15" s="41"/>
      <c r="L15" s="45">
        <f t="shared" si="0"/>
        <v>0</v>
      </c>
    </row>
    <row r="16" spans="1:12" s="46" customFormat="1" ht="13.5" customHeight="1">
      <c r="A16" s="7"/>
      <c r="B16" s="38" t="s">
        <v>27</v>
      </c>
      <c r="C16" s="38"/>
      <c r="D16" s="47"/>
      <c r="E16" s="41">
        <v>81030</v>
      </c>
      <c r="F16" s="42">
        <f t="shared" si="1"/>
        <v>0.0002934626275058382</v>
      </c>
      <c r="G16" s="49"/>
      <c r="H16" s="38" t="s">
        <v>28</v>
      </c>
      <c r="I16" s="38"/>
      <c r="J16" s="47"/>
      <c r="K16" s="41"/>
      <c r="L16" s="45">
        <f t="shared" si="0"/>
        <v>0</v>
      </c>
    </row>
    <row r="17" spans="1:12" s="46" customFormat="1" ht="13.5" customHeight="1">
      <c r="A17" s="7"/>
      <c r="B17" s="38" t="s">
        <v>29</v>
      </c>
      <c r="C17" s="38"/>
      <c r="D17" s="47"/>
      <c r="E17" s="41"/>
      <c r="F17" s="42">
        <f t="shared" si="1"/>
        <v>0</v>
      </c>
      <c r="G17" s="36" t="s">
        <v>30</v>
      </c>
      <c r="H17" s="33"/>
      <c r="I17" s="33"/>
      <c r="J17" s="35"/>
      <c r="K17" s="29">
        <f>SUM(K18:K23)</f>
        <v>0</v>
      </c>
      <c r="L17" s="31">
        <f t="shared" si="0"/>
        <v>0</v>
      </c>
    </row>
    <row r="18" spans="1:12" s="46" customFormat="1" ht="13.5" customHeight="1">
      <c r="A18" s="33" t="s">
        <v>31</v>
      </c>
      <c r="B18" s="34"/>
      <c r="C18" s="34"/>
      <c r="D18" s="47"/>
      <c r="E18" s="29">
        <f>SUM(E19:E26)</f>
        <v>0</v>
      </c>
      <c r="F18" s="29">
        <f t="shared" si="1"/>
        <v>0</v>
      </c>
      <c r="G18" s="48"/>
      <c r="H18" s="50" t="s">
        <v>32</v>
      </c>
      <c r="I18" s="51"/>
      <c r="J18" s="52"/>
      <c r="K18" s="41"/>
      <c r="L18" s="45">
        <f t="shared" si="0"/>
        <v>0</v>
      </c>
    </row>
    <row r="19" spans="2:12" s="46" customFormat="1" ht="13.5" customHeight="1">
      <c r="B19" s="38" t="s">
        <v>33</v>
      </c>
      <c r="C19" s="38"/>
      <c r="D19" s="35"/>
      <c r="E19" s="41"/>
      <c r="F19" s="42">
        <f t="shared" si="1"/>
        <v>0</v>
      </c>
      <c r="G19" s="43"/>
      <c r="H19" s="38" t="s">
        <v>34</v>
      </c>
      <c r="I19" s="39"/>
      <c r="J19" s="40"/>
      <c r="K19" s="41"/>
      <c r="L19" s="45">
        <f t="shared" si="0"/>
        <v>0</v>
      </c>
    </row>
    <row r="20" spans="1:12" s="37" customFormat="1" ht="13.5" customHeight="1">
      <c r="A20" s="53"/>
      <c r="B20" s="38" t="s">
        <v>35</v>
      </c>
      <c r="C20" s="38"/>
      <c r="D20" s="47"/>
      <c r="E20" s="41"/>
      <c r="F20" s="42">
        <f t="shared" si="1"/>
        <v>0</v>
      </c>
      <c r="G20" s="48"/>
      <c r="H20" s="38" t="s">
        <v>36</v>
      </c>
      <c r="I20" s="39"/>
      <c r="J20" s="40"/>
      <c r="K20" s="41"/>
      <c r="L20" s="45">
        <f t="shared" si="0"/>
        <v>0</v>
      </c>
    </row>
    <row r="21" spans="1:12" s="37" customFormat="1" ht="13.5" customHeight="1">
      <c r="A21" s="7"/>
      <c r="B21" s="38" t="s">
        <v>37</v>
      </c>
      <c r="C21" s="38"/>
      <c r="D21" s="47"/>
      <c r="E21" s="41"/>
      <c r="F21" s="42">
        <f t="shared" si="1"/>
        <v>0</v>
      </c>
      <c r="G21" s="43"/>
      <c r="H21" s="38" t="s">
        <v>38</v>
      </c>
      <c r="I21" s="39"/>
      <c r="J21" s="40"/>
      <c r="K21" s="41"/>
      <c r="L21" s="45">
        <f t="shared" si="0"/>
        <v>0</v>
      </c>
    </row>
    <row r="22" spans="1:12" s="46" customFormat="1" ht="13.5" customHeight="1">
      <c r="A22" s="7"/>
      <c r="B22" s="38" t="s">
        <v>39</v>
      </c>
      <c r="C22" s="38"/>
      <c r="D22" s="47"/>
      <c r="E22" s="41"/>
      <c r="F22" s="42">
        <f t="shared" si="1"/>
        <v>0</v>
      </c>
      <c r="G22" s="43"/>
      <c r="H22" s="38" t="s">
        <v>40</v>
      </c>
      <c r="I22" s="39"/>
      <c r="J22" s="40"/>
      <c r="K22" s="41"/>
      <c r="L22" s="45">
        <f t="shared" si="0"/>
        <v>0</v>
      </c>
    </row>
    <row r="23" spans="1:12" s="46" customFormat="1" ht="13.5" customHeight="1">
      <c r="A23" s="7"/>
      <c r="B23" s="38" t="s">
        <v>41</v>
      </c>
      <c r="C23" s="38"/>
      <c r="D23" s="47"/>
      <c r="E23" s="41"/>
      <c r="F23" s="42">
        <f t="shared" si="1"/>
        <v>0</v>
      </c>
      <c r="G23" s="43"/>
      <c r="H23" s="38" t="s">
        <v>42</v>
      </c>
      <c r="I23" s="39"/>
      <c r="J23" s="40"/>
      <c r="K23" s="41"/>
      <c r="L23" s="45">
        <f t="shared" si="0"/>
        <v>0</v>
      </c>
    </row>
    <row r="24" spans="1:12" s="46" customFormat="1" ht="13.5" customHeight="1">
      <c r="A24" s="7"/>
      <c r="B24" s="38" t="s">
        <v>43</v>
      </c>
      <c r="C24" s="38"/>
      <c r="D24" s="47"/>
      <c r="E24" s="41"/>
      <c r="F24" s="42">
        <f t="shared" si="1"/>
        <v>0</v>
      </c>
      <c r="G24" s="36" t="s">
        <v>44</v>
      </c>
      <c r="H24" s="33"/>
      <c r="I24" s="33"/>
      <c r="J24" s="35"/>
      <c r="K24" s="29">
        <f>SUM(K25:K26)</f>
        <v>0</v>
      </c>
      <c r="L24" s="31">
        <f t="shared" si="0"/>
        <v>0</v>
      </c>
    </row>
    <row r="25" spans="1:12" s="46" customFormat="1" ht="13.5" customHeight="1">
      <c r="A25" s="7"/>
      <c r="B25" s="38" t="s">
        <v>45</v>
      </c>
      <c r="C25" s="38"/>
      <c r="D25" s="47"/>
      <c r="E25" s="41"/>
      <c r="F25" s="42">
        <f t="shared" si="1"/>
        <v>0</v>
      </c>
      <c r="G25" s="43"/>
      <c r="H25" s="38" t="s">
        <v>46</v>
      </c>
      <c r="I25" s="39"/>
      <c r="J25" s="40"/>
      <c r="K25" s="41"/>
      <c r="L25" s="45">
        <f t="shared" si="0"/>
        <v>0</v>
      </c>
    </row>
    <row r="26" spans="1:12" s="46" customFormat="1" ht="13.5" customHeight="1">
      <c r="A26" s="7"/>
      <c r="B26" s="38" t="s">
        <v>47</v>
      </c>
      <c r="C26" s="38"/>
      <c r="D26" s="47"/>
      <c r="E26" s="41"/>
      <c r="F26" s="42">
        <f t="shared" si="1"/>
        <v>0</v>
      </c>
      <c r="G26" s="43"/>
      <c r="H26" s="38" t="s">
        <v>48</v>
      </c>
      <c r="I26" s="39"/>
      <c r="J26" s="40"/>
      <c r="K26" s="41"/>
      <c r="L26" s="45">
        <f t="shared" si="0"/>
        <v>0</v>
      </c>
    </row>
    <row r="27" spans="1:12" s="46" customFormat="1" ht="13.5" customHeight="1">
      <c r="A27" s="33" t="s">
        <v>49</v>
      </c>
      <c r="B27" s="34"/>
      <c r="C27" s="34"/>
      <c r="D27" s="47"/>
      <c r="E27" s="29">
        <f>SUM(E28:E30)</f>
        <v>300000000</v>
      </c>
      <c r="F27" s="29">
        <f t="shared" si="1"/>
        <v>1.0864962143866648</v>
      </c>
      <c r="G27" s="36" t="s">
        <v>50</v>
      </c>
      <c r="H27" s="33"/>
      <c r="I27" s="33"/>
      <c r="J27" s="35"/>
      <c r="K27" s="29">
        <f>K28+K29</f>
        <v>318392419</v>
      </c>
      <c r="L27" s="31">
        <f t="shared" si="0"/>
        <v>1.1531071931097094</v>
      </c>
    </row>
    <row r="28" spans="1:12" s="46" customFormat="1" ht="13.5" customHeight="1">
      <c r="A28" s="7"/>
      <c r="B28" s="38" t="s">
        <v>51</v>
      </c>
      <c r="C28" s="38"/>
      <c r="D28" s="47"/>
      <c r="E28" s="41"/>
      <c r="F28" s="42">
        <f t="shared" si="1"/>
        <v>0</v>
      </c>
      <c r="G28" s="54"/>
      <c r="H28" s="38" t="s">
        <v>52</v>
      </c>
      <c r="I28" s="39"/>
      <c r="J28" s="35"/>
      <c r="K28" s="41">
        <v>318392419</v>
      </c>
      <c r="L28" s="45">
        <f t="shared" si="0"/>
        <v>1.1531071931097094</v>
      </c>
    </row>
    <row r="29" spans="2:12" s="37" customFormat="1" ht="13.5" customHeight="1">
      <c r="B29" s="38" t="s">
        <v>53</v>
      </c>
      <c r="C29" s="38"/>
      <c r="D29" s="35"/>
      <c r="E29" s="41">
        <v>300000000</v>
      </c>
      <c r="F29" s="42">
        <f t="shared" si="1"/>
        <v>1.0864962143866648</v>
      </c>
      <c r="G29" s="48"/>
      <c r="H29" s="38" t="s">
        <v>54</v>
      </c>
      <c r="I29" s="39"/>
      <c r="J29" s="40"/>
      <c r="K29" s="41"/>
      <c r="L29" s="45">
        <f t="shared" si="0"/>
        <v>0</v>
      </c>
    </row>
    <row r="30" spans="1:12" s="37" customFormat="1" ht="13.5" customHeight="1">
      <c r="A30" s="7"/>
      <c r="B30" s="38" t="s">
        <v>55</v>
      </c>
      <c r="C30" s="38"/>
      <c r="D30" s="47"/>
      <c r="E30" s="41"/>
      <c r="F30" s="42">
        <f t="shared" si="1"/>
        <v>0</v>
      </c>
      <c r="G30" s="36" t="s">
        <v>56</v>
      </c>
      <c r="H30" s="33"/>
      <c r="I30" s="33"/>
      <c r="J30" s="35"/>
      <c r="K30" s="29">
        <f>SUM(K31:K35)</f>
        <v>322669867</v>
      </c>
      <c r="L30" s="31">
        <f t="shared" si="0"/>
        <v>1.1685986299738287</v>
      </c>
    </row>
    <row r="31" spans="1:12" s="37" customFormat="1" ht="13.5" customHeight="1">
      <c r="A31" s="33" t="s">
        <v>57</v>
      </c>
      <c r="B31" s="34"/>
      <c r="C31" s="34"/>
      <c r="D31" s="47"/>
      <c r="E31" s="29">
        <f>SUM(E32:E42)</f>
        <v>23367953951.71</v>
      </c>
      <c r="F31" s="29">
        <f t="shared" si="1"/>
        <v>84.6306450216494</v>
      </c>
      <c r="G31" s="48"/>
      <c r="H31" s="38" t="s">
        <v>58</v>
      </c>
      <c r="I31" s="39"/>
      <c r="J31" s="40"/>
      <c r="K31" s="41"/>
      <c r="L31" s="45">
        <f t="shared" si="0"/>
        <v>0</v>
      </c>
    </row>
    <row r="32" spans="1:12" s="37" customFormat="1" ht="13.5" customHeight="1">
      <c r="A32" s="7"/>
      <c r="B32" s="38" t="s">
        <v>59</v>
      </c>
      <c r="C32" s="38"/>
      <c r="D32" s="47"/>
      <c r="E32" s="41">
        <v>16894980038</v>
      </c>
      <c r="F32" s="42">
        <f t="shared" si="1"/>
        <v>61.187772844750896</v>
      </c>
      <c r="G32" s="48"/>
      <c r="H32" s="38" t="s">
        <v>60</v>
      </c>
      <c r="I32" s="39"/>
      <c r="J32" s="40"/>
      <c r="K32" s="41">
        <v>162478948</v>
      </c>
      <c r="L32" s="45">
        <f t="shared" si="0"/>
        <v>0.5884425397317592</v>
      </c>
    </row>
    <row r="33" spans="2:12" s="37" customFormat="1" ht="13.5" customHeight="1">
      <c r="B33" s="38" t="s">
        <v>61</v>
      </c>
      <c r="C33" s="38"/>
      <c r="D33" s="35"/>
      <c r="E33" s="41">
        <v>5728695273.54</v>
      </c>
      <c r="F33" s="42">
        <f t="shared" si="1"/>
        <v>20.747352426919967</v>
      </c>
      <c r="G33" s="48"/>
      <c r="H33" s="38" t="s">
        <v>62</v>
      </c>
      <c r="I33" s="39"/>
      <c r="J33" s="40"/>
      <c r="K33" s="41">
        <v>160190919</v>
      </c>
      <c r="L33" s="45">
        <f t="shared" si="0"/>
        <v>0.5801560902420695</v>
      </c>
    </row>
    <row r="34" spans="1:12" s="46" customFormat="1" ht="13.5" customHeight="1">
      <c r="A34" s="7"/>
      <c r="B34" s="38" t="s">
        <v>63</v>
      </c>
      <c r="C34" s="38"/>
      <c r="D34" s="47"/>
      <c r="E34" s="41">
        <v>271143722.22</v>
      </c>
      <c r="F34" s="42">
        <f t="shared" si="1"/>
        <v>0.9819887591557981</v>
      </c>
      <c r="G34" s="43"/>
      <c r="H34" s="38" t="s">
        <v>64</v>
      </c>
      <c r="I34" s="39"/>
      <c r="J34" s="40"/>
      <c r="K34" s="41"/>
      <c r="L34" s="45">
        <f t="shared" si="0"/>
        <v>0</v>
      </c>
    </row>
    <row r="35" spans="1:12" s="46" customFormat="1" ht="13.5" customHeight="1">
      <c r="A35" s="7"/>
      <c r="B35" s="38" t="s">
        <v>65</v>
      </c>
      <c r="C35" s="38"/>
      <c r="D35" s="47"/>
      <c r="E35" s="41">
        <v>226867112.94</v>
      </c>
      <c r="F35" s="42">
        <f t="shared" si="1"/>
        <v>0.8216341979271399</v>
      </c>
      <c r="G35" s="43"/>
      <c r="H35" s="38" t="s">
        <v>66</v>
      </c>
      <c r="I35" s="39"/>
      <c r="J35" s="40"/>
      <c r="K35" s="41"/>
      <c r="L35" s="45">
        <f t="shared" si="0"/>
        <v>0</v>
      </c>
    </row>
    <row r="36" spans="1:12" s="46" customFormat="1" ht="13.5" customHeight="1">
      <c r="A36" s="7"/>
      <c r="B36" s="38" t="s">
        <v>67</v>
      </c>
      <c r="C36" s="38"/>
      <c r="D36" s="47"/>
      <c r="E36" s="41">
        <v>226933420.25</v>
      </c>
      <c r="F36" s="42">
        <f t="shared" si="1"/>
        <v>0.8218743400648104</v>
      </c>
      <c r="G36" s="48"/>
      <c r="H36" s="38"/>
      <c r="I36" s="39"/>
      <c r="J36" s="40"/>
      <c r="K36" s="42"/>
      <c r="L36" s="45"/>
    </row>
    <row r="37" spans="1:12" s="46" customFormat="1" ht="13.5" customHeight="1">
      <c r="A37" s="7"/>
      <c r="B37" s="38" t="s">
        <v>68</v>
      </c>
      <c r="C37" s="38"/>
      <c r="D37" s="47"/>
      <c r="E37" s="41">
        <v>6645247.76</v>
      </c>
      <c r="F37" s="42">
        <f t="shared" si="1"/>
        <v>0.02406678844967155</v>
      </c>
      <c r="G37" s="43"/>
      <c r="H37" s="55" t="s">
        <v>69</v>
      </c>
      <c r="I37" s="56"/>
      <c r="J37" s="57"/>
      <c r="K37" s="29">
        <f>K38+K41+K43+K47+K54+K56</f>
        <v>26788705741.11</v>
      </c>
      <c r="L37" s="31">
        <f aca="true" t="shared" si="2" ref="L37:L59">IF(K$59&gt;0,(K37/K$59)*100,0)</f>
        <v>97.0194245867811</v>
      </c>
    </row>
    <row r="38" spans="1:12" s="46" customFormat="1" ht="13.5" customHeight="1">
      <c r="A38" s="7"/>
      <c r="B38" s="38" t="s">
        <v>70</v>
      </c>
      <c r="C38" s="38"/>
      <c r="D38" s="47"/>
      <c r="E38" s="41"/>
      <c r="F38" s="42">
        <f t="shared" si="1"/>
        <v>0</v>
      </c>
      <c r="G38" s="36" t="s">
        <v>71</v>
      </c>
      <c r="H38" s="33"/>
      <c r="I38" s="33"/>
      <c r="J38" s="35"/>
      <c r="K38" s="29">
        <f>SUM(K39:K40)</f>
        <v>9208692712.92</v>
      </c>
      <c r="L38" s="31">
        <f t="shared" si="2"/>
        <v>33.350699240125486</v>
      </c>
    </row>
    <row r="39" spans="1:12" s="46" customFormat="1" ht="13.5" customHeight="1">
      <c r="A39" s="7"/>
      <c r="B39" s="38" t="s">
        <v>72</v>
      </c>
      <c r="C39" s="38"/>
      <c r="D39" s="47"/>
      <c r="E39" s="41">
        <v>12689137</v>
      </c>
      <c r="F39" s="42">
        <f t="shared" si="1"/>
        <v>0.04595566438111254</v>
      </c>
      <c r="G39" s="49"/>
      <c r="H39" s="38" t="s">
        <v>71</v>
      </c>
      <c r="I39" s="39"/>
      <c r="J39" s="40"/>
      <c r="K39" s="41">
        <v>9208692712.92</v>
      </c>
      <c r="L39" s="45">
        <f t="shared" si="2"/>
        <v>33.350699240125486</v>
      </c>
    </row>
    <row r="40" spans="1:12" s="46" customFormat="1" ht="13.5" customHeight="1">
      <c r="A40" s="7"/>
      <c r="B40" s="38" t="s">
        <v>73</v>
      </c>
      <c r="C40" s="38"/>
      <c r="D40" s="47"/>
      <c r="E40" s="41"/>
      <c r="F40" s="42">
        <f t="shared" si="1"/>
        <v>0</v>
      </c>
      <c r="G40" s="48"/>
      <c r="H40" s="38" t="s">
        <v>74</v>
      </c>
      <c r="I40" s="39"/>
      <c r="J40" s="40"/>
      <c r="K40" s="41"/>
      <c r="L40" s="45">
        <f t="shared" si="2"/>
        <v>0</v>
      </c>
    </row>
    <row r="41" spans="1:12" s="46" customFormat="1" ht="13.5" customHeight="1">
      <c r="A41" s="7"/>
      <c r="B41" s="38" t="s">
        <v>75</v>
      </c>
      <c r="C41" s="38"/>
      <c r="D41" s="47"/>
      <c r="E41" s="41"/>
      <c r="F41" s="42">
        <f t="shared" si="1"/>
        <v>0</v>
      </c>
      <c r="G41" s="36" t="s">
        <v>76</v>
      </c>
      <c r="H41" s="33"/>
      <c r="I41" s="33"/>
      <c r="J41" s="35"/>
      <c r="K41" s="29">
        <f>K42</f>
        <v>2250012169.21</v>
      </c>
      <c r="L41" s="31">
        <f t="shared" si="2"/>
        <v>8.148765680568642</v>
      </c>
    </row>
    <row r="42" spans="1:12" s="46" customFormat="1" ht="13.5" customHeight="1">
      <c r="A42" s="7"/>
      <c r="B42" s="38" t="s">
        <v>77</v>
      </c>
      <c r="C42" s="38"/>
      <c r="D42" s="47"/>
      <c r="E42" s="41"/>
      <c r="F42" s="42">
        <f>IF(E$6&gt;0,(E42/E$6)*100,0)</f>
        <v>0</v>
      </c>
      <c r="G42" s="49"/>
      <c r="H42" s="38" t="s">
        <v>76</v>
      </c>
      <c r="I42" s="38"/>
      <c r="J42" s="47"/>
      <c r="K42" s="41">
        <v>2250012169.21</v>
      </c>
      <c r="L42" s="45">
        <f t="shared" si="2"/>
        <v>8.148765680568642</v>
      </c>
    </row>
    <row r="43" spans="1:16" s="46" customFormat="1" ht="13.5" customHeight="1">
      <c r="A43" s="33" t="s">
        <v>78</v>
      </c>
      <c r="B43" s="34"/>
      <c r="C43" s="34"/>
      <c r="D43" s="47"/>
      <c r="E43" s="29">
        <f>SUM(E44:E45)</f>
        <v>0</v>
      </c>
      <c r="F43" s="29">
        <f>IF(E$6&gt;0,(E43/E$6)*100,0)</f>
        <v>0</v>
      </c>
      <c r="G43" s="36" t="s">
        <v>79</v>
      </c>
      <c r="H43" s="33"/>
      <c r="I43" s="33"/>
      <c r="J43" s="35"/>
      <c r="K43" s="29">
        <f>SUM(K44:K46)</f>
        <v>161043726.51999998</v>
      </c>
      <c r="L43" s="31">
        <f t="shared" si="2"/>
        <v>0.5832446640490043</v>
      </c>
      <c r="M43" s="53"/>
      <c r="N43" s="58"/>
      <c r="O43" s="59"/>
      <c r="P43" s="60"/>
    </row>
    <row r="44" spans="1:16" s="46" customFormat="1" ht="13.5" customHeight="1">
      <c r="A44" s="7"/>
      <c r="B44" s="38" t="s">
        <v>80</v>
      </c>
      <c r="C44" s="38"/>
      <c r="D44" s="47"/>
      <c r="E44" s="41"/>
      <c r="F44" s="42">
        <f t="shared" si="1"/>
        <v>0</v>
      </c>
      <c r="G44" s="61"/>
      <c r="H44" s="38" t="s">
        <v>81</v>
      </c>
      <c r="I44" s="38"/>
      <c r="J44" s="47"/>
      <c r="K44" s="41">
        <v>102226163.52</v>
      </c>
      <c r="L44" s="45">
        <f t="shared" si="2"/>
        <v>0.3702277989191739</v>
      </c>
      <c r="M44" s="53"/>
      <c r="N44" s="58"/>
      <c r="O44" s="59"/>
      <c r="P44" s="60"/>
    </row>
    <row r="45" spans="2:16" s="46" customFormat="1" ht="13.5" customHeight="1">
      <c r="B45" s="38" t="s">
        <v>82</v>
      </c>
      <c r="C45" s="38"/>
      <c r="D45" s="35"/>
      <c r="E45" s="41"/>
      <c r="F45" s="42">
        <f t="shared" si="1"/>
        <v>0</v>
      </c>
      <c r="G45" s="49"/>
      <c r="H45" s="38" t="s">
        <v>83</v>
      </c>
      <c r="I45" s="38"/>
      <c r="J45" s="47"/>
      <c r="K45" s="41">
        <v>58817563</v>
      </c>
      <c r="L45" s="45">
        <f t="shared" si="2"/>
        <v>0.21301686512983056</v>
      </c>
      <c r="M45" s="53"/>
      <c r="N45" s="58"/>
      <c r="O45" s="59"/>
      <c r="P45" s="60"/>
    </row>
    <row r="46" spans="1:16" s="37" customFormat="1" ht="13.5" customHeight="1">
      <c r="A46" s="33" t="s">
        <v>84</v>
      </c>
      <c r="B46" s="34"/>
      <c r="C46" s="34"/>
      <c r="D46" s="47"/>
      <c r="E46" s="29">
        <f>E47+E48</f>
        <v>4220040</v>
      </c>
      <c r="F46" s="29">
        <f t="shared" si="1"/>
        <v>0.015283524948534336</v>
      </c>
      <c r="G46" s="43"/>
      <c r="H46" s="38" t="s">
        <v>85</v>
      </c>
      <c r="I46" s="39"/>
      <c r="J46" s="40"/>
      <c r="K46" s="41"/>
      <c r="L46" s="45">
        <f t="shared" si="2"/>
        <v>0</v>
      </c>
      <c r="M46" s="53"/>
      <c r="N46" s="58"/>
      <c r="O46" s="59"/>
      <c r="P46" s="60"/>
    </row>
    <row r="47" spans="1:16" s="37" customFormat="1" ht="13.5" customHeight="1">
      <c r="A47" s="7"/>
      <c r="B47" s="38" t="s">
        <v>86</v>
      </c>
      <c r="C47" s="38"/>
      <c r="D47" s="47"/>
      <c r="E47" s="41">
        <v>4220040</v>
      </c>
      <c r="F47" s="42">
        <f t="shared" si="1"/>
        <v>0.015283524948534336</v>
      </c>
      <c r="G47" s="36" t="s">
        <v>87</v>
      </c>
      <c r="H47" s="33"/>
      <c r="I47" s="33"/>
      <c r="J47" s="35"/>
      <c r="K47" s="29">
        <f>SUM(K48:K53)</f>
        <v>15168957132.46</v>
      </c>
      <c r="L47" s="31">
        <f t="shared" si="2"/>
        <v>54.936715002037964</v>
      </c>
      <c r="M47" s="53"/>
      <c r="N47" s="58"/>
      <c r="O47" s="59"/>
      <c r="P47" s="60"/>
    </row>
    <row r="48" spans="2:16" s="46" customFormat="1" ht="13.5" customHeight="1">
      <c r="B48" s="38" t="s">
        <v>88</v>
      </c>
      <c r="C48" s="38"/>
      <c r="D48" s="35"/>
      <c r="E48" s="29"/>
      <c r="F48" s="29">
        <f>IF(E$6&gt;0,(E48/E$6)*100,0)</f>
        <v>0</v>
      </c>
      <c r="G48" s="61"/>
      <c r="H48" s="38" t="s">
        <v>89</v>
      </c>
      <c r="I48" s="38"/>
      <c r="J48" s="47"/>
      <c r="K48" s="41"/>
      <c r="L48" s="45">
        <f t="shared" si="2"/>
        <v>0</v>
      </c>
      <c r="M48" s="53"/>
      <c r="N48" s="58"/>
      <c r="O48" s="59"/>
      <c r="P48" s="60"/>
    </row>
    <row r="49" spans="1:16" s="46" customFormat="1" ht="14.25" customHeight="1">
      <c r="A49" s="33" t="s">
        <v>90</v>
      </c>
      <c r="B49" s="34"/>
      <c r="C49" s="34"/>
      <c r="D49" s="47"/>
      <c r="E49" s="62">
        <f>SUM(E50:E54)</f>
        <v>337523689</v>
      </c>
      <c r="F49" s="29">
        <f>IF(E$6&gt;0,(E49/E$6)*100,0)</f>
        <v>1.22239403454774</v>
      </c>
      <c r="G49" s="61"/>
      <c r="H49" s="38" t="s">
        <v>91</v>
      </c>
      <c r="I49" s="38"/>
      <c r="J49" s="47"/>
      <c r="K49" s="41"/>
      <c r="L49" s="45">
        <f t="shared" si="2"/>
        <v>0</v>
      </c>
      <c r="M49" s="53"/>
      <c r="N49" s="58"/>
      <c r="O49" s="59"/>
      <c r="P49" s="60"/>
    </row>
    <row r="50" spans="2:16" s="63" customFormat="1" ht="13.5" customHeight="1">
      <c r="B50" s="38" t="s">
        <v>92</v>
      </c>
      <c r="C50" s="38"/>
      <c r="D50" s="35"/>
      <c r="E50" s="41">
        <v>185376060</v>
      </c>
      <c r="F50" s="42">
        <f t="shared" si="1"/>
        <v>0.6713679580930508</v>
      </c>
      <c r="G50" s="64"/>
      <c r="H50" s="38" t="s">
        <v>93</v>
      </c>
      <c r="I50" s="38"/>
      <c r="J50" s="47"/>
      <c r="K50" s="41"/>
      <c r="L50" s="45">
        <f t="shared" si="2"/>
        <v>0</v>
      </c>
      <c r="M50" s="53"/>
      <c r="N50" s="58"/>
      <c r="O50" s="59"/>
      <c r="P50" s="60"/>
    </row>
    <row r="51" spans="1:12" s="67" customFormat="1" ht="13.5" customHeight="1">
      <c r="A51" s="7"/>
      <c r="B51" s="38" t="s">
        <v>94</v>
      </c>
      <c r="C51" s="38"/>
      <c r="D51" s="47"/>
      <c r="E51" s="41">
        <v>152147629</v>
      </c>
      <c r="F51" s="42">
        <f t="shared" si="1"/>
        <v>0.5510260764546892</v>
      </c>
      <c r="G51" s="61"/>
      <c r="H51" s="65" t="s">
        <v>95</v>
      </c>
      <c r="I51" s="65"/>
      <c r="J51" s="66"/>
      <c r="K51" s="41"/>
      <c r="L51" s="45">
        <f t="shared" si="2"/>
        <v>0</v>
      </c>
    </row>
    <row r="52" spans="1:12" s="68" customFormat="1" ht="13.5" customHeight="1">
      <c r="A52" s="7"/>
      <c r="B52" s="38" t="s">
        <v>96</v>
      </c>
      <c r="C52" s="38"/>
      <c r="D52" s="47"/>
      <c r="E52" s="41"/>
      <c r="F52" s="42">
        <f t="shared" si="1"/>
        <v>0</v>
      </c>
      <c r="H52" s="65" t="s">
        <v>97</v>
      </c>
      <c r="I52" s="65"/>
      <c r="J52" s="35"/>
      <c r="K52" s="41">
        <v>15168957132.46</v>
      </c>
      <c r="L52" s="45">
        <f t="shared" si="2"/>
        <v>54.936715002037964</v>
      </c>
    </row>
    <row r="53" spans="1:12" s="68" customFormat="1" ht="13.5" customHeight="1">
      <c r="A53" s="7"/>
      <c r="B53" s="38" t="s">
        <v>98</v>
      </c>
      <c r="C53" s="38"/>
      <c r="D53" s="47"/>
      <c r="E53" s="41"/>
      <c r="F53" s="42">
        <f>IF(E$6&gt;0,(E53/E$6)*100,0)</f>
        <v>0</v>
      </c>
      <c r="G53" s="61"/>
      <c r="H53" s="65" t="s">
        <v>99</v>
      </c>
      <c r="I53" s="65"/>
      <c r="J53" s="47"/>
      <c r="K53" s="41"/>
      <c r="L53" s="45">
        <f t="shared" si="2"/>
        <v>0</v>
      </c>
    </row>
    <row r="54" spans="1:12" s="68" customFormat="1" ht="15" customHeight="1">
      <c r="A54" s="7"/>
      <c r="B54" s="38" t="s">
        <v>100</v>
      </c>
      <c r="C54" s="39"/>
      <c r="D54" s="47"/>
      <c r="E54" s="42"/>
      <c r="F54" s="42">
        <f>IF(E$6&gt;0,(E54/E$6)*100,0)</f>
        <v>0</v>
      </c>
      <c r="G54" s="36" t="s">
        <v>101</v>
      </c>
      <c r="H54" s="33"/>
      <c r="I54" s="33"/>
      <c r="J54" s="35"/>
      <c r="K54" s="29">
        <f>K55</f>
        <v>0</v>
      </c>
      <c r="L54" s="31">
        <f t="shared" si="2"/>
        <v>0</v>
      </c>
    </row>
    <row r="55" spans="1:12" s="68" customFormat="1" ht="13.5" customHeight="1">
      <c r="A55" s="7"/>
      <c r="D55" s="40"/>
      <c r="E55" s="42"/>
      <c r="F55" s="42"/>
      <c r="G55" s="69"/>
      <c r="H55" s="38" t="s">
        <v>101</v>
      </c>
      <c r="I55" s="38"/>
      <c r="J55" s="47"/>
      <c r="K55" s="41"/>
      <c r="L55" s="45">
        <f t="shared" si="2"/>
        <v>0</v>
      </c>
    </row>
    <row r="56" spans="1:12" s="68" customFormat="1" ht="13.5" customHeight="1">
      <c r="A56" s="7"/>
      <c r="D56" s="40"/>
      <c r="E56" s="42"/>
      <c r="F56" s="42"/>
      <c r="G56" s="36" t="s">
        <v>102</v>
      </c>
      <c r="H56" s="33"/>
      <c r="I56" s="33"/>
      <c r="J56" s="47"/>
      <c r="K56" s="29">
        <f>K57</f>
        <v>0</v>
      </c>
      <c r="L56" s="31">
        <f t="shared" si="2"/>
        <v>0</v>
      </c>
    </row>
    <row r="57" spans="1:12" s="68" customFormat="1" ht="13.5" customHeight="1">
      <c r="A57" s="7"/>
      <c r="D57" s="40"/>
      <c r="E57" s="42"/>
      <c r="F57" s="42"/>
      <c r="G57" s="69"/>
      <c r="H57" s="38" t="s">
        <v>102</v>
      </c>
      <c r="I57" s="38"/>
      <c r="J57" s="47"/>
      <c r="K57" s="41"/>
      <c r="L57" s="45">
        <f t="shared" si="2"/>
        <v>0</v>
      </c>
    </row>
    <row r="58" spans="1:12" s="68" customFormat="1" ht="13.5" customHeight="1">
      <c r="A58" s="7"/>
      <c r="B58" s="70"/>
      <c r="C58" s="71"/>
      <c r="D58" s="40"/>
      <c r="E58" s="42"/>
      <c r="F58" s="42"/>
      <c r="G58" s="54"/>
      <c r="H58" s="72"/>
      <c r="I58" s="72"/>
      <c r="J58" s="73"/>
      <c r="K58" s="42"/>
      <c r="L58" s="45"/>
    </row>
    <row r="59" spans="1:12" s="81" customFormat="1" ht="15" customHeight="1">
      <c r="A59" s="74"/>
      <c r="B59" s="75" t="s">
        <v>103</v>
      </c>
      <c r="C59" s="76"/>
      <c r="D59" s="77"/>
      <c r="E59" s="78">
        <f>E6</f>
        <v>27611693076.11</v>
      </c>
      <c r="F59" s="78">
        <f>F6</f>
        <v>100</v>
      </c>
      <c r="G59" s="79"/>
      <c r="H59" s="75" t="s">
        <v>103</v>
      </c>
      <c r="I59" s="76"/>
      <c r="J59" s="77"/>
      <c r="K59" s="78">
        <f>K6+K37</f>
        <v>27611693076.11</v>
      </c>
      <c r="L59" s="80">
        <f t="shared" si="2"/>
        <v>100</v>
      </c>
    </row>
    <row r="60" spans="1:12" s="86" customFormat="1" ht="15" customHeight="1">
      <c r="A60" s="82" t="s">
        <v>104</v>
      </c>
      <c r="B60" s="82"/>
      <c r="C60" s="82"/>
      <c r="D60" s="83"/>
      <c r="E60" s="84">
        <v>98507781</v>
      </c>
      <c r="F60" s="85" t="s">
        <v>105</v>
      </c>
      <c r="G60" s="63"/>
      <c r="H60" s="63"/>
      <c r="I60" s="46"/>
      <c r="J60" s="46"/>
      <c r="K60" s="46"/>
      <c r="L60" s="46"/>
    </row>
    <row r="61" spans="1:12" s="86" customFormat="1" ht="15" customHeight="1">
      <c r="A61" s="82"/>
      <c r="B61" s="82"/>
      <c r="C61" s="82"/>
      <c r="D61" s="83"/>
      <c r="E61" s="87"/>
      <c r="F61" s="85"/>
      <c r="G61" s="63"/>
      <c r="H61" s="63"/>
      <c r="I61" s="46"/>
      <c r="J61" s="46"/>
      <c r="K61" s="46"/>
      <c r="L61" s="46"/>
    </row>
    <row r="62" spans="1:12" s="86" customFormat="1" ht="12.75" customHeight="1">
      <c r="A62" s="88"/>
      <c r="E62" s="89"/>
      <c r="F62" s="89"/>
      <c r="G62" s="37"/>
      <c r="H62" s="37"/>
      <c r="I62" s="37"/>
      <c r="J62" s="37"/>
      <c r="K62" s="37"/>
      <c r="L62" s="37"/>
    </row>
    <row r="63" spans="1:12" s="86" customFormat="1" ht="12.75" customHeight="1">
      <c r="A63" s="90"/>
      <c r="B63" s="91"/>
      <c r="E63" s="92"/>
      <c r="F63" s="92"/>
      <c r="G63" s="46"/>
      <c r="H63" s="46"/>
      <c r="I63" s="46"/>
      <c r="J63" s="46"/>
      <c r="K63" s="46"/>
      <c r="L63" s="46"/>
    </row>
    <row r="64" spans="1:12" s="2" customFormat="1" ht="16.5" customHeight="1">
      <c r="A64" s="90"/>
      <c r="B64" s="91"/>
      <c r="C64" s="86"/>
      <c r="D64" s="86"/>
      <c r="E64" s="92"/>
      <c r="F64" s="92"/>
      <c r="G64" s="63"/>
      <c r="H64" s="63"/>
      <c r="I64" s="63"/>
      <c r="J64" s="63"/>
      <c r="K64" s="63"/>
      <c r="L64" s="63"/>
    </row>
    <row r="65" spans="1:12" s="94" customFormat="1" ht="26.25" customHeight="1">
      <c r="A65" s="90"/>
      <c r="B65" s="91"/>
      <c r="C65" s="86"/>
      <c r="D65" s="86"/>
      <c r="E65" s="92"/>
      <c r="F65" s="92"/>
      <c r="G65" s="93"/>
      <c r="H65" s="93"/>
      <c r="I65" s="93"/>
      <c r="J65" s="93"/>
      <c r="K65" s="93"/>
      <c r="L65" s="93"/>
    </row>
    <row r="66" spans="1:12" s="96" customFormat="1" ht="18" customHeight="1">
      <c r="A66" s="90"/>
      <c r="B66" s="91"/>
      <c r="C66" s="86"/>
      <c r="D66" s="86"/>
      <c r="E66" s="92"/>
      <c r="F66" s="92"/>
      <c r="G66" s="95"/>
      <c r="H66" s="95"/>
      <c r="I66" s="95"/>
      <c r="J66" s="95"/>
      <c r="K66" s="95"/>
      <c r="L66" s="95"/>
    </row>
    <row r="67" spans="1:12" s="14" customFormat="1" ht="27" customHeight="1">
      <c r="A67" s="90"/>
      <c r="B67" s="91"/>
      <c r="C67" s="86"/>
      <c r="D67" s="86"/>
      <c r="E67" s="92"/>
      <c r="F67" s="92"/>
      <c r="G67" s="97"/>
      <c r="H67" s="97"/>
      <c r="I67" s="97"/>
      <c r="J67" s="97"/>
      <c r="K67" s="97"/>
      <c r="L67" s="97"/>
    </row>
    <row r="68" spans="1:12" s="20" customFormat="1" ht="21.75" customHeight="1">
      <c r="A68" s="90"/>
      <c r="B68" s="91"/>
      <c r="C68" s="86"/>
      <c r="D68" s="86"/>
      <c r="E68" s="92"/>
      <c r="F68" s="92"/>
      <c r="G68" s="91"/>
      <c r="H68" s="91"/>
      <c r="I68" s="91"/>
      <c r="J68" s="91"/>
      <c r="K68" s="91"/>
      <c r="L68" s="91"/>
    </row>
    <row r="69" spans="1:12" s="26" customFormat="1" ht="33" customHeight="1">
      <c r="A69" s="90"/>
      <c r="B69" s="91"/>
      <c r="C69" s="86"/>
      <c r="D69" s="86"/>
      <c r="E69" s="92"/>
      <c r="F69" s="92"/>
      <c r="G69" s="67"/>
      <c r="H69" s="67"/>
      <c r="I69" s="67"/>
      <c r="J69" s="67"/>
      <c r="K69" s="67"/>
      <c r="L69" s="67"/>
    </row>
    <row r="70" spans="1:12" s="26" customFormat="1" ht="6.75" customHeight="1">
      <c r="A70" s="90"/>
      <c r="B70" s="91"/>
      <c r="C70" s="86"/>
      <c r="D70" s="86"/>
      <c r="E70" s="92"/>
      <c r="F70" s="92"/>
      <c r="G70" s="68"/>
      <c r="H70" s="68"/>
      <c r="I70" s="68"/>
      <c r="J70" s="68"/>
      <c r="K70" s="68"/>
      <c r="L70" s="68"/>
    </row>
    <row r="71" spans="1:12" s="32" customFormat="1" ht="15" customHeight="1">
      <c r="A71" s="90"/>
      <c r="B71" s="91"/>
      <c r="C71" s="86"/>
      <c r="D71" s="86"/>
      <c r="E71" s="92"/>
      <c r="F71" s="92"/>
      <c r="G71" s="68"/>
      <c r="H71" s="68"/>
      <c r="I71" s="68"/>
      <c r="J71" s="68"/>
      <c r="K71" s="68"/>
      <c r="L71" s="68"/>
    </row>
    <row r="72" spans="7:12" ht="7.5" customHeight="1">
      <c r="G72" s="68"/>
      <c r="H72" s="68"/>
      <c r="I72" s="68"/>
      <c r="J72" s="68"/>
      <c r="K72" s="68"/>
      <c r="L72" s="68"/>
    </row>
    <row r="73" spans="7:12" ht="19.5" customHeight="1">
      <c r="G73" s="68"/>
      <c r="H73" s="68"/>
      <c r="I73" s="68"/>
      <c r="J73" s="68"/>
      <c r="K73" s="68"/>
      <c r="L73" s="68"/>
    </row>
    <row r="74" spans="7:12" ht="19.5" customHeight="1">
      <c r="G74" s="32"/>
      <c r="H74" s="32"/>
      <c r="I74" s="32"/>
      <c r="J74" s="32"/>
      <c r="K74" s="32"/>
      <c r="L74" s="32"/>
    </row>
    <row r="75" spans="7:12" ht="19.5" customHeight="1">
      <c r="G75" s="81"/>
      <c r="H75" s="81"/>
      <c r="I75" s="81"/>
      <c r="J75" s="81"/>
      <c r="K75" s="81"/>
      <c r="L75" s="81"/>
    </row>
    <row r="76" spans="7:12" ht="19.5" customHeight="1">
      <c r="G76" s="86"/>
      <c r="H76" s="86"/>
      <c r="I76" s="86"/>
      <c r="J76" s="86"/>
      <c r="K76" s="86"/>
      <c r="L76" s="86"/>
    </row>
    <row r="77" spans="7:12" ht="19.5" customHeight="1">
      <c r="G77" s="86"/>
      <c r="H77" s="86"/>
      <c r="I77" s="86"/>
      <c r="J77" s="86"/>
      <c r="K77" s="86"/>
      <c r="L77" s="86"/>
    </row>
    <row r="78" spans="7:12" ht="19.5" customHeight="1">
      <c r="G78" s="86"/>
      <c r="H78" s="86"/>
      <c r="I78" s="86"/>
      <c r="J78" s="86"/>
      <c r="K78" s="86"/>
      <c r="L78" s="86"/>
    </row>
    <row r="79" spans="7:12" ht="19.5" customHeight="1">
      <c r="G79" s="86"/>
      <c r="H79" s="86"/>
      <c r="I79" s="86"/>
      <c r="J79" s="86"/>
      <c r="K79" s="86"/>
      <c r="L79" s="86"/>
    </row>
    <row r="80" spans="7:12" ht="19.5" customHeight="1">
      <c r="G80" s="86"/>
      <c r="H80" s="86"/>
      <c r="I80" s="86"/>
      <c r="J80" s="86"/>
      <c r="K80" s="86"/>
      <c r="L80" s="86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4"/>
      <c r="H82" s="94"/>
      <c r="I82" s="94"/>
      <c r="J82" s="94"/>
      <c r="K82" s="94"/>
      <c r="L82" s="94"/>
    </row>
    <row r="83" spans="7:12" ht="19.5" customHeight="1">
      <c r="G83" s="96"/>
      <c r="H83" s="96"/>
      <c r="I83" s="96"/>
      <c r="J83" s="96"/>
      <c r="K83" s="96"/>
      <c r="L83" s="96"/>
    </row>
    <row r="84" spans="7:12" ht="19.5" customHeight="1">
      <c r="G84" s="14"/>
      <c r="H84" s="14"/>
      <c r="I84" s="14"/>
      <c r="J84" s="14"/>
      <c r="K84" s="14"/>
      <c r="L84" s="14"/>
    </row>
    <row r="85" spans="7:12" ht="19.5" customHeight="1">
      <c r="G85" s="20"/>
      <c r="H85" s="20"/>
      <c r="I85" s="20"/>
      <c r="J85" s="20"/>
      <c r="K85" s="20"/>
      <c r="L85" s="20"/>
    </row>
    <row r="86" spans="7:12" ht="19.5" customHeight="1">
      <c r="G86" s="26"/>
      <c r="H86" s="26"/>
      <c r="I86" s="26"/>
      <c r="J86" s="26"/>
      <c r="K86" s="26"/>
      <c r="L86" s="26"/>
    </row>
    <row r="87" spans="7:12" ht="19.5" customHeight="1">
      <c r="G87" s="26"/>
      <c r="H87" s="26"/>
      <c r="I87" s="26"/>
      <c r="J87" s="26"/>
      <c r="K87" s="26"/>
      <c r="L87" s="26"/>
    </row>
    <row r="88" spans="7:12" ht="19.5" customHeight="1">
      <c r="G88" s="32"/>
      <c r="H88" s="32"/>
      <c r="I88" s="32"/>
      <c r="J88" s="32"/>
      <c r="K88" s="32"/>
      <c r="L88" s="32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1" customFormat="1" ht="25.5" customHeight="1">
      <c r="A100" s="90"/>
      <c r="B100" s="91"/>
      <c r="C100" s="86"/>
      <c r="D100" s="86"/>
      <c r="E100" s="92"/>
      <c r="F100" s="92"/>
      <c r="G100" s="98"/>
      <c r="H100" s="98"/>
      <c r="I100" s="98"/>
      <c r="J100" s="98"/>
      <c r="K100" s="98"/>
      <c r="L100" s="98"/>
    </row>
    <row r="117" spans="7:12" ht="16.5">
      <c r="G117" s="81"/>
      <c r="H117" s="81"/>
      <c r="I117" s="81"/>
      <c r="J117" s="81"/>
      <c r="K117" s="81"/>
      <c r="L117" s="81"/>
    </row>
  </sheetData>
  <mergeCells count="107">
    <mergeCell ref="A61:C61"/>
    <mergeCell ref="H55:I55"/>
    <mergeCell ref="G56:I56"/>
    <mergeCell ref="H57:I57"/>
    <mergeCell ref="A60:C60"/>
    <mergeCell ref="B53:C53"/>
    <mergeCell ref="H53:I53"/>
    <mergeCell ref="B54:C54"/>
    <mergeCell ref="G54:I54"/>
    <mergeCell ref="B51:C51"/>
    <mergeCell ref="H51:I51"/>
    <mergeCell ref="B52:C52"/>
    <mergeCell ref="H52:I52"/>
    <mergeCell ref="A49:C49"/>
    <mergeCell ref="H49:I49"/>
    <mergeCell ref="B50:C50"/>
    <mergeCell ref="H50:I50"/>
    <mergeCell ref="B47:C47"/>
    <mergeCell ref="G47:I47"/>
    <mergeCell ref="B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2009-09-14T06:38:39Z</cp:lastPrinted>
  <dcterms:created xsi:type="dcterms:W3CDTF">2009-09-14T06:36:33Z</dcterms:created>
  <dcterms:modified xsi:type="dcterms:W3CDTF">2009-09-14T06:38:41Z</dcterms:modified>
  <cp:category/>
  <cp:version/>
  <cp:contentType/>
  <cp:contentStatus/>
</cp:coreProperties>
</file>