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<sst xmlns="http://schemas.openxmlformats.org/spreadsheetml/2006/main" count="167" uniqueCount="157">
  <si>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t>台灣電力股份有限公司資產負債表</t>
  </si>
  <si>
    <t>　　　　　　　　　　　</t>
  </si>
  <si>
    <r>
      <t xml:space="preserve">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</si>
  <si>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</si>
  <si>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</si>
  <si>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</si>
  <si>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</si>
  <si>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</si>
  <si>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</si>
  <si>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</si>
  <si>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</si>
  <si>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</si>
  <si>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</si>
  <si>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</si>
  <si>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</si>
  <si>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</si>
  <si>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</si>
  <si>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</si>
  <si>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</si>
  <si>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</si>
  <si>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</si>
  <si>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</si>
  <si>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</si>
  <si>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</si>
  <si>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</si>
  <si>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</si>
  <si>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</si>
  <si>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</si>
  <si>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</si>
  <si>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</si>
  <si>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</si>
  <si>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</si>
  <si>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</si>
  <si>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</si>
  <si>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</si>
  <si>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</si>
  <si>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</si>
  <si>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</si>
  <si>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</si>
  <si>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</si>
  <si>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</si>
  <si>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</si>
  <si>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</si>
  <si>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</si>
  <si>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</si>
  <si>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</si>
  <si>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</si>
  <si>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</si>
  <si>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</si>
  <si>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</si>
  <si>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</si>
  <si>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</si>
  <si>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</si>
  <si>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</si>
  <si>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</si>
  <si>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</si>
  <si>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</si>
  <si>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</si>
  <si>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</si>
  <si>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</si>
  <si>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</si>
  <si>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</si>
  <si>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</si>
  <si>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</si>
  <si>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</si>
  <si>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</si>
  <si>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</si>
  <si>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</si>
  <si>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</si>
  <si>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</si>
  <si>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</si>
  <si>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</si>
  <si>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</si>
  <si>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</si>
  <si>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</si>
  <si>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</si>
  <si>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</si>
  <si>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</si>
  <si>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</si>
  <si>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</si>
  <si>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</si>
  <si>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</si>
  <si>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</si>
  <si>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</si>
  <si>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</si>
  <si>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</si>
  <si>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</si>
  <si>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</si>
  <si>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</si>
  <si>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</si>
  <si>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</si>
  <si>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</si>
  <si>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</si>
  <si>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</si>
  <si>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</si>
  <si>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</si>
  <si>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</si>
  <si>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</si>
  <si>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</si>
  <si>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</si>
  <si>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</si>
  <si>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</si>
  <si>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</si>
  <si>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</si>
  <si>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</si>
  <si>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</si>
  <si>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 xml:space="preserve">    台灣電力股份有限公司損益結算表</t>
  </si>
  <si>
    <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</si>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</sst>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2" fillId="0" borderId="7" xfId="0" applyNumberFormat="1" applyFont="1" applyFill="1" applyBorder="1" applyAlignment="1" applyProtection="1">
      <alignment vertical="center"/>
      <protection/>
    </xf>
    <xf numFmtId="177" fontId="12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7" fontId="15" fillId="0" borderId="7" xfId="0" applyNumberFormat="1" applyFont="1" applyFill="1" applyBorder="1" applyAlignment="1" applyProtection="1">
      <alignment vertical="center"/>
      <protection locked="0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16" sqref="I16"/>
    </sheetView>
  </sheetViews>
  <sheetFormatPr defaultColWidth="9.00390625" defaultRowHeight="13.5" customHeight="1"/>
  <cols>
    <col min="1" max="1" width="4.125" style="157" customWidth="1"/>
    <col min="2" max="2" width="2.625" style="93" customWidth="1"/>
    <col min="3" max="3" width="24.25390625" style="155" customWidth="1"/>
    <col min="4" max="4" width="2.00390625" style="154" customWidth="1"/>
    <col min="5" max="6" width="18.875" style="95" customWidth="1"/>
    <col min="7" max="7" width="18.25390625" style="95" customWidth="1"/>
    <col min="8" max="8" width="8.125" style="156" customWidth="1"/>
    <col min="9" max="16384" width="9.00390625" style="95" customWidth="1"/>
  </cols>
  <sheetData>
    <row r="1" spans="1:8" s="103" customFormat="1" ht="32.25" customHeight="1">
      <c r="A1" s="101" t="s">
        <v>106</v>
      </c>
      <c r="B1" s="102"/>
      <c r="C1" s="102"/>
      <c r="D1" s="102"/>
      <c r="E1" s="102"/>
      <c r="F1" s="102"/>
      <c r="G1" s="102"/>
      <c r="H1" s="102"/>
    </row>
    <row r="2" spans="1:8" s="111" customFormat="1" ht="24.75" customHeight="1">
      <c r="A2" s="104"/>
      <c r="B2" s="104"/>
      <c r="C2" s="105"/>
      <c r="D2" s="106"/>
      <c r="E2" s="107" t="s">
        <v>107</v>
      </c>
      <c r="F2" s="108"/>
      <c r="G2" s="109"/>
      <c r="H2" s="110" t="s">
        <v>108</v>
      </c>
    </row>
    <row r="3" spans="1:8" s="111" customFormat="1" ht="30.75" customHeight="1">
      <c r="A3" s="112" t="s">
        <v>109</v>
      </c>
      <c r="B3" s="112"/>
      <c r="C3" s="112"/>
      <c r="D3" s="113"/>
      <c r="E3" s="114" t="s">
        <v>110</v>
      </c>
      <c r="F3" s="115" t="s">
        <v>111</v>
      </c>
      <c r="G3" s="116" t="s">
        <v>112</v>
      </c>
      <c r="H3" s="117"/>
    </row>
    <row r="4" spans="1:8" s="111" customFormat="1" ht="24.75" customHeight="1">
      <c r="A4" s="118"/>
      <c r="B4" s="118"/>
      <c r="C4" s="118"/>
      <c r="D4" s="119"/>
      <c r="E4" s="120"/>
      <c r="F4" s="120"/>
      <c r="G4" s="121" t="s">
        <v>4</v>
      </c>
      <c r="H4" s="121" t="s">
        <v>5</v>
      </c>
    </row>
    <row r="5" spans="1:8" s="123" customFormat="1" ht="19.5" customHeight="1">
      <c r="A5" s="122" t="s">
        <v>113</v>
      </c>
      <c r="C5" s="124"/>
      <c r="D5" s="125"/>
      <c r="E5" s="126">
        <f>SUM(E6:E16)</f>
        <v>187008467841</v>
      </c>
      <c r="F5" s="126">
        <f>SUM(F6:F16)</f>
        <v>193543937000</v>
      </c>
      <c r="G5" s="127">
        <f>SUM(G6:G16)</f>
        <v>-6535469159</v>
      </c>
      <c r="H5" s="128">
        <f>IF(F5=0,0,(G5/F5)*100)</f>
        <v>-3.3767367039764205</v>
      </c>
    </row>
    <row r="6" spans="1:8" ht="15" customHeight="1">
      <c r="A6" s="7"/>
      <c r="B6" s="129" t="s">
        <v>114</v>
      </c>
      <c r="C6" s="130"/>
      <c r="D6" s="131"/>
      <c r="E6" s="132"/>
      <c r="F6" s="132"/>
      <c r="G6" s="133">
        <f aca="true" t="shared" si="0" ref="G6:G15">E6-F6</f>
        <v>0</v>
      </c>
      <c r="H6" s="134">
        <f aca="true" t="shared" si="1" ref="H6:H35">IF(F6=0,0,(G6/F6)*100)</f>
        <v>0</v>
      </c>
    </row>
    <row r="7" spans="1:8" ht="15" customHeight="1">
      <c r="A7" s="7"/>
      <c r="B7" s="129" t="s">
        <v>115</v>
      </c>
      <c r="C7" s="130"/>
      <c r="D7" s="131"/>
      <c r="E7" s="132"/>
      <c r="F7" s="132"/>
      <c r="G7" s="133">
        <f t="shared" si="0"/>
        <v>0</v>
      </c>
      <c r="H7" s="134">
        <f t="shared" si="1"/>
        <v>0</v>
      </c>
    </row>
    <row r="8" spans="1:8" ht="15" customHeight="1">
      <c r="A8" s="7"/>
      <c r="B8" s="129" t="s">
        <v>116</v>
      </c>
      <c r="C8" s="130"/>
      <c r="D8" s="131"/>
      <c r="E8" s="132">
        <v>183754837129</v>
      </c>
      <c r="F8" s="132">
        <v>190294712000</v>
      </c>
      <c r="G8" s="133">
        <f t="shared" si="0"/>
        <v>-6539874871</v>
      </c>
      <c r="H8" s="134">
        <f t="shared" si="1"/>
        <v>-3.436708672703422</v>
      </c>
    </row>
    <row r="9" spans="1:8" ht="15" customHeight="1">
      <c r="A9" s="7"/>
      <c r="B9" s="129" t="s">
        <v>117</v>
      </c>
      <c r="C9" s="130"/>
      <c r="D9" s="131"/>
      <c r="E9" s="132"/>
      <c r="F9" s="132"/>
      <c r="G9" s="133">
        <f t="shared" si="0"/>
        <v>0</v>
      </c>
      <c r="H9" s="134">
        <f t="shared" si="1"/>
        <v>0</v>
      </c>
    </row>
    <row r="10" spans="1:8" ht="15" customHeight="1">
      <c r="A10" s="7"/>
      <c r="B10" s="129" t="s">
        <v>118</v>
      </c>
      <c r="C10" s="130"/>
      <c r="D10" s="131"/>
      <c r="E10" s="132"/>
      <c r="F10" s="132"/>
      <c r="G10" s="133">
        <f t="shared" si="0"/>
        <v>0</v>
      </c>
      <c r="H10" s="134">
        <f t="shared" si="1"/>
        <v>0</v>
      </c>
    </row>
    <row r="11" spans="1:8" ht="15" customHeight="1">
      <c r="A11" s="7"/>
      <c r="B11" s="129" t="s">
        <v>119</v>
      </c>
      <c r="C11" s="130"/>
      <c r="D11" s="131"/>
      <c r="E11" s="132"/>
      <c r="F11" s="132"/>
      <c r="G11" s="133">
        <f t="shared" si="0"/>
        <v>0</v>
      </c>
      <c r="H11" s="134">
        <f t="shared" si="1"/>
        <v>0</v>
      </c>
    </row>
    <row r="12" spans="1:8" ht="15" customHeight="1">
      <c r="A12" s="7"/>
      <c r="B12" s="129" t="s">
        <v>120</v>
      </c>
      <c r="C12" s="130"/>
      <c r="D12" s="131"/>
      <c r="E12" s="132"/>
      <c r="F12" s="132"/>
      <c r="G12" s="133">
        <f t="shared" si="0"/>
        <v>0</v>
      </c>
      <c r="H12" s="134">
        <f t="shared" si="1"/>
        <v>0</v>
      </c>
    </row>
    <row r="13" spans="1:8" ht="15" customHeight="1">
      <c r="A13" s="7"/>
      <c r="B13" s="129" t="s">
        <v>121</v>
      </c>
      <c r="C13" s="130"/>
      <c r="D13" s="131"/>
      <c r="E13" s="132"/>
      <c r="F13" s="132"/>
      <c r="G13" s="133">
        <f t="shared" si="0"/>
        <v>0</v>
      </c>
      <c r="H13" s="134">
        <f t="shared" si="1"/>
        <v>0</v>
      </c>
    </row>
    <row r="14" spans="1:8" ht="15" customHeight="1">
      <c r="A14" s="7"/>
      <c r="B14" s="129" t="s">
        <v>122</v>
      </c>
      <c r="C14" s="130"/>
      <c r="D14" s="131"/>
      <c r="E14" s="132"/>
      <c r="F14" s="132"/>
      <c r="G14" s="133">
        <f t="shared" si="0"/>
        <v>0</v>
      </c>
      <c r="H14" s="134">
        <f t="shared" si="1"/>
        <v>0</v>
      </c>
    </row>
    <row r="15" spans="1:8" ht="15" customHeight="1">
      <c r="A15" s="7"/>
      <c r="B15" s="129" t="s">
        <v>123</v>
      </c>
      <c r="C15" s="130"/>
      <c r="D15" s="131"/>
      <c r="E15" s="132"/>
      <c r="F15" s="132"/>
      <c r="G15" s="133">
        <f t="shared" si="0"/>
        <v>0</v>
      </c>
      <c r="H15" s="134">
        <f t="shared" si="1"/>
        <v>0</v>
      </c>
    </row>
    <row r="16" spans="1:8" ht="15" customHeight="1">
      <c r="A16" s="7"/>
      <c r="B16" s="129" t="s">
        <v>124</v>
      </c>
      <c r="C16" s="130"/>
      <c r="D16" s="131"/>
      <c r="E16" s="132">
        <v>3253630712</v>
      </c>
      <c r="F16" s="132">
        <v>3249225000</v>
      </c>
      <c r="G16" s="133">
        <f>E16-F16</f>
        <v>4405712</v>
      </c>
      <c r="H16" s="134">
        <f t="shared" si="1"/>
        <v>0.13559270287530104</v>
      </c>
    </row>
    <row r="17" spans="1:8" s="123" customFormat="1" ht="19.5" customHeight="1">
      <c r="A17" s="122" t="s">
        <v>125</v>
      </c>
      <c r="C17" s="124"/>
      <c r="D17" s="125"/>
      <c r="E17" s="126">
        <f>SUM(E18:E28)</f>
        <v>236294225056.5</v>
      </c>
      <c r="F17" s="126">
        <f>SUM(F18:F28)</f>
        <v>210708560000</v>
      </c>
      <c r="G17" s="127">
        <f>SUM(G18:G28)</f>
        <v>25585665056.5</v>
      </c>
      <c r="H17" s="135">
        <f t="shared" si="1"/>
        <v>12.142679469927563</v>
      </c>
    </row>
    <row r="18" spans="1:8" ht="15" customHeight="1">
      <c r="A18" s="7"/>
      <c r="B18" s="129" t="s">
        <v>126</v>
      </c>
      <c r="C18" s="130"/>
      <c r="D18" s="131"/>
      <c r="E18" s="132"/>
      <c r="F18" s="132"/>
      <c r="G18" s="133">
        <f aca="true" t="shared" si="2" ref="G18:G24">E18-F18</f>
        <v>0</v>
      </c>
      <c r="H18" s="134">
        <f t="shared" si="1"/>
        <v>0</v>
      </c>
    </row>
    <row r="19" spans="1:8" ht="15" customHeight="1">
      <c r="A19" s="7"/>
      <c r="B19" s="129" t="s">
        <v>127</v>
      </c>
      <c r="C19" s="130"/>
      <c r="D19" s="131"/>
      <c r="E19" s="132"/>
      <c r="F19" s="132"/>
      <c r="G19" s="133">
        <f t="shared" si="2"/>
        <v>0</v>
      </c>
      <c r="H19" s="134">
        <f t="shared" si="1"/>
        <v>0</v>
      </c>
    </row>
    <row r="20" spans="1:8" ht="15" customHeight="1">
      <c r="A20" s="7"/>
      <c r="B20" s="129" t="s">
        <v>128</v>
      </c>
      <c r="C20" s="130"/>
      <c r="D20" s="131"/>
      <c r="E20" s="132">
        <v>236064276758.5</v>
      </c>
      <c r="F20" s="132">
        <v>210472672000</v>
      </c>
      <c r="G20" s="133">
        <f t="shared" si="2"/>
        <v>25591604758.5</v>
      </c>
      <c r="H20" s="134">
        <f t="shared" si="1"/>
        <v>12.159110498915508</v>
      </c>
    </row>
    <row r="21" spans="1:8" ht="15" customHeight="1">
      <c r="A21" s="7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1"/>
        <v>0</v>
      </c>
    </row>
    <row r="22" spans="1:8" ht="15" customHeight="1">
      <c r="A22" s="7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1"/>
        <v>0</v>
      </c>
    </row>
    <row r="23" spans="1:8" ht="15" customHeight="1">
      <c r="A23" s="7"/>
      <c r="B23" s="129" t="s">
        <v>131</v>
      </c>
      <c r="C23" s="130"/>
      <c r="D23" s="131"/>
      <c r="E23" s="132"/>
      <c r="F23" s="132"/>
      <c r="G23" s="133">
        <f t="shared" si="2"/>
        <v>0</v>
      </c>
      <c r="H23" s="134">
        <f t="shared" si="1"/>
        <v>0</v>
      </c>
    </row>
    <row r="24" spans="1:8" ht="15" customHeight="1">
      <c r="A24" s="7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1"/>
        <v>0</v>
      </c>
    </row>
    <row r="25" spans="1:8" ht="15" customHeight="1">
      <c r="A25" s="7"/>
      <c r="B25" s="129" t="s">
        <v>133</v>
      </c>
      <c r="C25" s="130"/>
      <c r="D25" s="131"/>
      <c r="E25" s="132"/>
      <c r="F25" s="132"/>
      <c r="G25" s="133">
        <f>E25-F25</f>
        <v>0</v>
      </c>
      <c r="H25" s="134">
        <f t="shared" si="1"/>
        <v>0</v>
      </c>
    </row>
    <row r="26" spans="1:8" ht="15" customHeight="1">
      <c r="A26" s="7"/>
      <c r="B26" s="136" t="s">
        <v>134</v>
      </c>
      <c r="C26" s="130"/>
      <c r="D26" s="131"/>
      <c r="E26" s="132"/>
      <c r="F26" s="132"/>
      <c r="G26" s="133">
        <f>E26-F26</f>
        <v>0</v>
      </c>
      <c r="H26" s="134">
        <f t="shared" si="1"/>
        <v>0</v>
      </c>
    </row>
    <row r="27" spans="1:8" ht="15" customHeight="1">
      <c r="A27" s="7"/>
      <c r="B27" s="136" t="s">
        <v>135</v>
      </c>
      <c r="C27" s="130"/>
      <c r="D27" s="131"/>
      <c r="E27" s="132"/>
      <c r="F27" s="132"/>
      <c r="G27" s="133">
        <f>E27-F27</f>
        <v>0</v>
      </c>
      <c r="H27" s="134">
        <f t="shared" si="1"/>
        <v>0</v>
      </c>
    </row>
    <row r="28" spans="1:8" ht="15" customHeight="1">
      <c r="A28" s="7"/>
      <c r="B28" s="129" t="s">
        <v>136</v>
      </c>
      <c r="C28" s="130"/>
      <c r="D28" s="131"/>
      <c r="E28" s="132">
        <v>229948298</v>
      </c>
      <c r="F28" s="132">
        <v>235888000</v>
      </c>
      <c r="G28" s="133">
        <f>E28-F28</f>
        <v>-5939702</v>
      </c>
      <c r="H28" s="134">
        <f t="shared" si="1"/>
        <v>-2.5180178728888287</v>
      </c>
    </row>
    <row r="29" spans="1:8" ht="2.25" customHeight="1">
      <c r="A29" s="7"/>
      <c r="B29" s="137"/>
      <c r="C29" s="59"/>
      <c r="D29" s="131"/>
      <c r="E29" s="138"/>
      <c r="F29" s="138"/>
      <c r="G29" s="133"/>
      <c r="H29" s="134"/>
    </row>
    <row r="30" spans="1:8" s="123" customFormat="1" ht="19.5" customHeight="1">
      <c r="A30" s="122" t="s">
        <v>137</v>
      </c>
      <c r="B30" s="20"/>
      <c r="C30" s="124"/>
      <c r="D30" s="125"/>
      <c r="E30" s="126">
        <f>E5-E17</f>
        <v>-49285757215.5</v>
      </c>
      <c r="F30" s="126">
        <f>F5-F17</f>
        <v>-17164623000</v>
      </c>
      <c r="G30" s="127">
        <f>G5-G17</f>
        <v>-32121134215.5</v>
      </c>
      <c r="H30" s="135">
        <f t="shared" si="1"/>
        <v>187.1356814274336</v>
      </c>
    </row>
    <row r="31" spans="1:8" s="123" customFormat="1" ht="19.5" customHeight="1">
      <c r="A31" s="122" t="s">
        <v>138</v>
      </c>
      <c r="B31" s="3"/>
      <c r="C31" s="124"/>
      <c r="D31" s="125"/>
      <c r="E31" s="126">
        <f>SUM(E32:E35)</f>
        <v>4522611351</v>
      </c>
      <c r="F31" s="126">
        <f>SUM(F32:F35)</f>
        <v>4948214000</v>
      </c>
      <c r="G31" s="127">
        <f>SUM(G32:G35)</f>
        <v>-425602649</v>
      </c>
      <c r="H31" s="135">
        <f t="shared" si="1"/>
        <v>-8.601136672746975</v>
      </c>
    </row>
    <row r="32" spans="1:8" ht="15" customHeight="1">
      <c r="A32" s="7"/>
      <c r="B32" s="129" t="s">
        <v>139</v>
      </c>
      <c r="C32" s="130"/>
      <c r="D32" s="131"/>
      <c r="E32" s="132">
        <v>2887539806</v>
      </c>
      <c r="F32" s="132">
        <v>3001711000</v>
      </c>
      <c r="G32" s="133">
        <f>E32-F32</f>
        <v>-114171194</v>
      </c>
      <c r="H32" s="134">
        <f t="shared" si="1"/>
        <v>-3.803537182626842</v>
      </c>
    </row>
    <row r="33" spans="1:8" ht="15" customHeight="1">
      <c r="A33" s="7"/>
      <c r="B33" s="129" t="s">
        <v>140</v>
      </c>
      <c r="C33" s="130"/>
      <c r="D33" s="131"/>
      <c r="E33" s="132"/>
      <c r="F33" s="132"/>
      <c r="G33" s="133">
        <f>E33-F33</f>
        <v>0</v>
      </c>
      <c r="H33" s="134">
        <f t="shared" si="1"/>
        <v>0</v>
      </c>
    </row>
    <row r="34" spans="1:8" ht="15" customHeight="1">
      <c r="A34" s="7"/>
      <c r="B34" s="129" t="s">
        <v>141</v>
      </c>
      <c r="C34" s="130"/>
      <c r="D34" s="131"/>
      <c r="E34" s="132">
        <v>580533551</v>
      </c>
      <c r="F34" s="132">
        <v>709959000</v>
      </c>
      <c r="G34" s="133">
        <f>E34-F34</f>
        <v>-129425449</v>
      </c>
      <c r="H34" s="134">
        <f t="shared" si="1"/>
        <v>-18.229989196559238</v>
      </c>
    </row>
    <row r="35" spans="1:8" ht="15" customHeight="1">
      <c r="A35" s="7"/>
      <c r="B35" s="129" t="s">
        <v>142</v>
      </c>
      <c r="C35" s="130"/>
      <c r="D35" s="131"/>
      <c r="E35" s="132">
        <v>1054537994</v>
      </c>
      <c r="F35" s="132">
        <v>1236544000</v>
      </c>
      <c r="G35" s="133">
        <f>E35-F35</f>
        <v>-182006006</v>
      </c>
      <c r="H35" s="134">
        <f t="shared" si="1"/>
        <v>-14.718926783034004</v>
      </c>
    </row>
    <row r="36" spans="1:8" ht="1.5" customHeight="1">
      <c r="A36" s="7"/>
      <c r="B36" s="137"/>
      <c r="C36" s="59"/>
      <c r="D36" s="131"/>
      <c r="E36" s="138"/>
      <c r="F36" s="138"/>
      <c r="G36" s="133"/>
      <c r="H36" s="134"/>
    </row>
    <row r="37" spans="1:8" s="123" customFormat="1" ht="19.5" customHeight="1">
      <c r="A37" s="122" t="s">
        <v>143</v>
      </c>
      <c r="C37" s="139"/>
      <c r="D37" s="125"/>
      <c r="E37" s="126">
        <f>E30-E31</f>
        <v>-53808368566.5</v>
      </c>
      <c r="F37" s="126">
        <f>F30-F31</f>
        <v>-22112837000</v>
      </c>
      <c r="G37" s="127">
        <f>G30-G31</f>
        <v>-31695531566.5</v>
      </c>
      <c r="H37" s="135">
        <f>IF(F37=0,0,(G37/F37)*100)</f>
        <v>143.33543708796842</v>
      </c>
    </row>
    <row r="38" spans="1:8" s="123" customFormat="1" ht="19.5" customHeight="1">
      <c r="A38" s="122" t="s">
        <v>144</v>
      </c>
      <c r="B38" s="3"/>
      <c r="C38" s="124"/>
      <c r="D38" s="125"/>
      <c r="E38" s="126">
        <f>SUM(E39:E40)</f>
        <v>2919472917.38</v>
      </c>
      <c r="F38" s="126">
        <f>SUM(F39:F40)</f>
        <v>2420825000</v>
      </c>
      <c r="G38" s="127">
        <f>SUM(G39:G40)</f>
        <v>498647917.3800001</v>
      </c>
      <c r="H38" s="135">
        <f>IF(F38=0,0,(G38/F38)*100)</f>
        <v>20.598263706794175</v>
      </c>
    </row>
    <row r="39" spans="1:8" ht="15" customHeight="1">
      <c r="A39" s="7"/>
      <c r="B39" s="129" t="s">
        <v>145</v>
      </c>
      <c r="C39" s="130"/>
      <c r="D39" s="131"/>
      <c r="E39" s="132">
        <v>270756352</v>
      </c>
      <c r="F39" s="132">
        <v>127061000</v>
      </c>
      <c r="G39" s="133">
        <f>E39-F39</f>
        <v>143695352</v>
      </c>
      <c r="H39" s="134">
        <f aca="true" t="shared" si="3" ref="H39:H51">IF(F39=0,0,(G39/F39)*100)</f>
        <v>113.0916268563918</v>
      </c>
    </row>
    <row r="40" spans="1:8" ht="15" customHeight="1">
      <c r="A40" s="7"/>
      <c r="B40" s="129" t="s">
        <v>146</v>
      </c>
      <c r="C40" s="130"/>
      <c r="D40" s="131"/>
      <c r="E40" s="132">
        <v>2648716565.38</v>
      </c>
      <c r="F40" s="132">
        <v>2293764000</v>
      </c>
      <c r="G40" s="133">
        <f>E40-F40</f>
        <v>354952565.3800001</v>
      </c>
      <c r="H40" s="134">
        <f t="shared" si="3"/>
        <v>15.474676792381437</v>
      </c>
    </row>
    <row r="41" spans="1:8" ht="2.25" customHeight="1">
      <c r="A41" s="7"/>
      <c r="B41" s="129"/>
      <c r="C41" s="130"/>
      <c r="D41" s="131"/>
      <c r="E41" s="138"/>
      <c r="F41" s="138"/>
      <c r="G41" s="133"/>
      <c r="H41" s="134"/>
    </row>
    <row r="42" spans="1:8" s="123" customFormat="1" ht="19.5" customHeight="1">
      <c r="A42" s="122" t="s">
        <v>147</v>
      </c>
      <c r="B42" s="3"/>
      <c r="C42" s="124"/>
      <c r="D42" s="140"/>
      <c r="E42" s="126">
        <f>SUM(E43:E44)</f>
        <v>9344598035.97</v>
      </c>
      <c r="F42" s="126">
        <f>SUM(F43:F44)</f>
        <v>9047868000</v>
      </c>
      <c r="G42" s="127">
        <f>SUM(G43:G44)</f>
        <v>296730035.9699998</v>
      </c>
      <c r="H42" s="135">
        <f t="shared" si="3"/>
        <v>3.279557526369746</v>
      </c>
    </row>
    <row r="43" spans="1:8" ht="15" customHeight="1">
      <c r="A43" s="7"/>
      <c r="B43" s="129" t="s">
        <v>148</v>
      </c>
      <c r="C43" s="130"/>
      <c r="D43" s="131"/>
      <c r="E43" s="132">
        <v>7135643225</v>
      </c>
      <c r="F43" s="132">
        <v>6641577000</v>
      </c>
      <c r="G43" s="133">
        <f>E43-F43</f>
        <v>494066225</v>
      </c>
      <c r="H43" s="141">
        <f t="shared" si="3"/>
        <v>7.4389896405627765</v>
      </c>
    </row>
    <row r="44" spans="1:8" ht="15" customHeight="1">
      <c r="A44" s="7"/>
      <c r="B44" s="129" t="s">
        <v>149</v>
      </c>
      <c r="C44" s="130"/>
      <c r="D44" s="131"/>
      <c r="E44" s="132">
        <v>2208954810.97</v>
      </c>
      <c r="F44" s="132">
        <v>2406291000</v>
      </c>
      <c r="G44" s="133">
        <f>E44-F44</f>
        <v>-197336189.0300002</v>
      </c>
      <c r="H44" s="141">
        <f t="shared" si="3"/>
        <v>-8.200844745294738</v>
      </c>
    </row>
    <row r="45" spans="1:8" ht="1.5" customHeight="1">
      <c r="A45" s="7"/>
      <c r="B45" s="142"/>
      <c r="C45" s="137"/>
      <c r="D45" s="131"/>
      <c r="E45" s="138"/>
      <c r="F45" s="138"/>
      <c r="G45" s="133">
        <f>E45-F45</f>
        <v>0</v>
      </c>
      <c r="H45" s="141"/>
    </row>
    <row r="46" spans="1:8" s="123" customFormat="1" ht="19.5" customHeight="1">
      <c r="A46" s="122" t="s">
        <v>150</v>
      </c>
      <c r="C46" s="139"/>
      <c r="D46" s="125"/>
      <c r="E46" s="126">
        <f>E38-E42</f>
        <v>-6425125118.589999</v>
      </c>
      <c r="F46" s="126">
        <f>F38-F42</f>
        <v>-6627043000</v>
      </c>
      <c r="G46" s="127">
        <f>G38-G42</f>
        <v>201917881.41000032</v>
      </c>
      <c r="H46" s="135">
        <f t="shared" si="3"/>
        <v>-3.0468774898548316</v>
      </c>
    </row>
    <row r="47" spans="1:8" s="123" customFormat="1" ht="19.5" customHeight="1">
      <c r="A47" s="122" t="s">
        <v>151</v>
      </c>
      <c r="C47" s="139"/>
      <c r="D47" s="125"/>
      <c r="E47" s="126">
        <f>E37+E46</f>
        <v>-60233493685.09</v>
      </c>
      <c r="F47" s="126">
        <f>F37+F46</f>
        <v>-28739880000</v>
      </c>
      <c r="G47" s="127">
        <f>G37+G46</f>
        <v>-31493613685.09</v>
      </c>
      <c r="H47" s="143">
        <f t="shared" si="3"/>
        <v>109.58157683709884</v>
      </c>
    </row>
    <row r="48" spans="1:8" s="123" customFormat="1" ht="19.5" customHeight="1">
      <c r="A48" s="122" t="s">
        <v>152</v>
      </c>
      <c r="C48" s="139"/>
      <c r="D48" s="125"/>
      <c r="E48" s="144">
        <v>-3392953909</v>
      </c>
      <c r="F48" s="144"/>
      <c r="G48" s="127">
        <f>E48-F48</f>
        <v>-3392953909</v>
      </c>
      <c r="H48" s="143">
        <f>IF(F48=0,0,(G48/F48)*100)</f>
        <v>0</v>
      </c>
    </row>
    <row r="49" spans="1:8" s="123" customFormat="1" ht="35.25" customHeight="1">
      <c r="A49" s="145" t="s">
        <v>153</v>
      </c>
      <c r="B49" s="145"/>
      <c r="C49" s="145"/>
      <c r="D49" s="125"/>
      <c r="E49" s="144">
        <f>E47-E48</f>
        <v>-56840539776.09</v>
      </c>
      <c r="F49" s="144">
        <f>F47-F48</f>
        <v>-28739880000</v>
      </c>
      <c r="G49" s="127">
        <f>E49-F49</f>
        <v>-28100659776.089996</v>
      </c>
      <c r="H49" s="143">
        <f>IF(F49=0,0,(G49/F49)*100)</f>
        <v>97.77584240466555</v>
      </c>
    </row>
    <row r="50" spans="1:8" s="123" customFormat="1" ht="19.5" customHeight="1">
      <c r="A50" s="122" t="s">
        <v>154</v>
      </c>
      <c r="C50" s="139"/>
      <c r="D50" s="125"/>
      <c r="E50" s="144"/>
      <c r="F50" s="144"/>
      <c r="G50" s="127">
        <f>E50-F50</f>
        <v>0</v>
      </c>
      <c r="H50" s="143">
        <f t="shared" si="3"/>
        <v>0</v>
      </c>
    </row>
    <row r="51" spans="1:8" s="123" customFormat="1" ht="19.5" customHeight="1">
      <c r="A51" s="122" t="s">
        <v>155</v>
      </c>
      <c r="C51" s="139"/>
      <c r="D51" s="125"/>
      <c r="E51" s="144"/>
      <c r="F51" s="144"/>
      <c r="G51" s="127">
        <f>E51-F51</f>
        <v>0</v>
      </c>
      <c r="H51" s="143">
        <f t="shared" si="3"/>
        <v>0</v>
      </c>
    </row>
    <row r="52" spans="1:8" s="153" customFormat="1" ht="19.5" customHeight="1">
      <c r="A52" s="146" t="s">
        <v>156</v>
      </c>
      <c r="B52" s="147"/>
      <c r="C52" s="148"/>
      <c r="D52" s="149"/>
      <c r="E52" s="150">
        <f>E47-E48+E50+E51</f>
        <v>-56840539776.09</v>
      </c>
      <c r="F52" s="150">
        <f>F47-F48+F50+F51</f>
        <v>-28739880000</v>
      </c>
      <c r="G52" s="151">
        <f>E52-F52</f>
        <v>-28100659776.089996</v>
      </c>
      <c r="H52" s="152">
        <f>IF(F52=0,0,(G52/F52)*100)</f>
        <v>97.77584240466555</v>
      </c>
    </row>
    <row r="53" ht="13.5" customHeight="1">
      <c r="A53" s="154"/>
    </row>
    <row r="54" ht="13.5" customHeight="1">
      <c r="A54" s="154"/>
    </row>
  </sheetData>
  <mergeCells count="37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K11" sqref="K11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8" customWidth="1"/>
    <col min="4" max="4" width="1.12109375" style="88" customWidth="1"/>
    <col min="5" max="5" width="19.00390625" style="94" customWidth="1"/>
    <col min="6" max="6" width="7.125" style="94" customWidth="1"/>
    <col min="7" max="7" width="1.875" style="100" customWidth="1"/>
    <col min="8" max="8" width="2.25390625" style="100" customWidth="1"/>
    <col min="9" max="9" width="17.875" style="100" customWidth="1"/>
    <col min="10" max="10" width="1.12109375" style="100" customWidth="1"/>
    <col min="11" max="11" width="19.25390625" style="100" customWidth="1"/>
    <col min="12" max="12" width="7.25390625" style="100" customWidth="1"/>
    <col min="13" max="16384" width="9.00390625" style="100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1500695056557.27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1025214144708.39</v>
      </c>
      <c r="L6" s="31">
        <f aca="true" t="shared" si="0" ref="L6:L35">IF(K$59&gt;0,(K6/K$59)*100,0)</f>
        <v>68.31595401269088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67286568491.920006</v>
      </c>
      <c r="F7" s="29">
        <f>IF(E$6&gt;0,(E7/E$6)*100,0)</f>
        <v>4.483693619027537</v>
      </c>
      <c r="G7" s="36" t="s">
        <v>10</v>
      </c>
      <c r="H7" s="34"/>
      <c r="I7" s="34"/>
      <c r="J7" s="35"/>
      <c r="K7" s="29">
        <f>SUM(K8:K16)</f>
        <v>281932562017.39</v>
      </c>
      <c r="L7" s="31">
        <f t="shared" si="0"/>
        <v>18.78679887599342</v>
      </c>
    </row>
    <row r="8" spans="1:12" s="46" customFormat="1" ht="13.5" customHeight="1">
      <c r="A8" s="7"/>
      <c r="B8" s="38" t="s">
        <v>11</v>
      </c>
      <c r="C8" s="39"/>
      <c r="D8" s="40"/>
      <c r="E8" s="41">
        <v>2861351932.62</v>
      </c>
      <c r="F8" s="42">
        <f aca="true" t="shared" si="1" ref="F8:F52">IF(E$6&gt;0,(E8/E$6)*100,0)</f>
        <v>0.19066844527256588</v>
      </c>
      <c r="G8" s="43"/>
      <c r="H8" s="44" t="s">
        <v>12</v>
      </c>
      <c r="I8" s="39"/>
      <c r="J8" s="40"/>
      <c r="K8" s="41">
        <v>203136125043.61</v>
      </c>
      <c r="L8" s="45">
        <f t="shared" si="0"/>
        <v>13.536136082811028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/>
      <c r="F11" s="42">
        <f t="shared" si="1"/>
        <v>0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33052751934</v>
      </c>
      <c r="F12" s="42">
        <f t="shared" si="1"/>
        <v>2.2024962226387284</v>
      </c>
      <c r="G12" s="48"/>
      <c r="H12" s="38" t="s">
        <v>20</v>
      </c>
      <c r="I12" s="39"/>
      <c r="J12" s="40"/>
      <c r="K12" s="41">
        <v>78515885871.78</v>
      </c>
      <c r="L12" s="45">
        <f t="shared" si="0"/>
        <v>5.231968048985417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28866150916</v>
      </c>
      <c r="F14" s="42">
        <f t="shared" si="1"/>
        <v>1.9235187581827289</v>
      </c>
      <c r="G14" s="48"/>
      <c r="H14" s="38" t="s">
        <v>24</v>
      </c>
      <c r="I14" s="39"/>
      <c r="J14" s="40"/>
      <c r="K14" s="41">
        <v>280551102</v>
      </c>
      <c r="L14" s="45">
        <f t="shared" si="0"/>
        <v>0.01869474419697294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1441903201</v>
      </c>
      <c r="F15" s="42">
        <f t="shared" si="1"/>
        <v>0.09608235828455756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118923740</v>
      </c>
      <c r="F16" s="42">
        <f t="shared" si="1"/>
        <v>0.007924577313716338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945486768.3</v>
      </c>
      <c r="F17" s="42">
        <f t="shared" si="1"/>
        <v>0.06300325733523984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6575060423</v>
      </c>
      <c r="F27" s="29">
        <f t="shared" si="1"/>
        <v>0.43813434276806257</v>
      </c>
      <c r="G27" s="36" t="s">
        <v>50</v>
      </c>
      <c r="H27" s="33"/>
      <c r="I27" s="33"/>
      <c r="J27" s="35"/>
      <c r="K27" s="29">
        <f>K28+K29</f>
        <v>697369078370</v>
      </c>
      <c r="L27" s="31">
        <f t="shared" si="0"/>
        <v>46.469739160054786</v>
      </c>
    </row>
    <row r="28" spans="1:12" s="46" customFormat="1" ht="13.5" customHeight="1">
      <c r="A28" s="7"/>
      <c r="B28" s="38" t="s">
        <v>51</v>
      </c>
      <c r="C28" s="38"/>
      <c r="D28" s="47"/>
      <c r="E28" s="41">
        <v>1000000000</v>
      </c>
      <c r="F28" s="42">
        <f t="shared" si="1"/>
        <v>0.0666357895716729</v>
      </c>
      <c r="G28" s="54"/>
      <c r="H28" s="38" t="s">
        <v>52</v>
      </c>
      <c r="I28" s="39"/>
      <c r="J28" s="35"/>
      <c r="K28" s="41">
        <v>697369078370</v>
      </c>
      <c r="L28" s="45">
        <f t="shared" si="0"/>
        <v>46.469739160054786</v>
      </c>
    </row>
    <row r="29" spans="2:12" s="37" customFormat="1" ht="13.5" customHeight="1">
      <c r="B29" s="38" t="s">
        <v>53</v>
      </c>
      <c r="C29" s="38"/>
      <c r="D29" s="35"/>
      <c r="E29" s="41">
        <v>1715364533</v>
      </c>
      <c r="F29" s="42">
        <f t="shared" si="1"/>
        <v>0.11430467005969895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3859695890</v>
      </c>
      <c r="F30" s="42">
        <f t="shared" si="1"/>
        <v>0.2571938831366907</v>
      </c>
      <c r="G30" s="36" t="s">
        <v>56</v>
      </c>
      <c r="H30" s="33"/>
      <c r="I30" s="33"/>
      <c r="J30" s="35"/>
      <c r="K30" s="29">
        <f>SUM(K31:K35)</f>
        <v>45912504321</v>
      </c>
      <c r="L30" s="31">
        <f t="shared" si="0"/>
        <v>3.0594159766426787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1387191330177.8</v>
      </c>
      <c r="F31" s="29">
        <f t="shared" si="1"/>
        <v>92.4365895733769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251558016189</v>
      </c>
      <c r="F32" s="42">
        <f t="shared" si="1"/>
        <v>16.76276703183769</v>
      </c>
      <c r="G32" s="48"/>
      <c r="H32" s="38" t="s">
        <v>60</v>
      </c>
      <c r="I32" s="39"/>
      <c r="J32" s="40"/>
      <c r="K32" s="41">
        <v>4158066916</v>
      </c>
      <c r="L32" s="45">
        <f t="shared" si="0"/>
        <v>0.2770760720395109</v>
      </c>
    </row>
    <row r="33" spans="2:12" s="37" customFormat="1" ht="13.5" customHeight="1">
      <c r="B33" s="38" t="s">
        <v>61</v>
      </c>
      <c r="C33" s="38"/>
      <c r="D33" s="35"/>
      <c r="E33" s="41">
        <v>7493349200</v>
      </c>
      <c r="F33" s="42">
        <f t="shared" si="1"/>
        <v>0.49932524047826343</v>
      </c>
      <c r="G33" s="48"/>
      <c r="H33" s="38" t="s">
        <v>62</v>
      </c>
      <c r="I33" s="39"/>
      <c r="J33" s="40"/>
      <c r="K33" s="41">
        <v>41754437405</v>
      </c>
      <c r="L33" s="45">
        <f t="shared" si="0"/>
        <v>2.782339904603168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44016507020</v>
      </c>
      <c r="F34" s="42">
        <f t="shared" si="1"/>
        <v>2.9330746994647825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648935860014</v>
      </c>
      <c r="F35" s="42">
        <f t="shared" si="1"/>
        <v>43.24235341340548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3773831873</v>
      </c>
      <c r="F36" s="42">
        <f t="shared" si="1"/>
        <v>0.25147226656810023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793172103</v>
      </c>
      <c r="F37" s="42">
        <f t="shared" si="1"/>
        <v>0.05285364934962926</v>
      </c>
      <c r="G37" s="43"/>
      <c r="H37" s="55" t="s">
        <v>69</v>
      </c>
      <c r="I37" s="56"/>
      <c r="J37" s="57"/>
      <c r="K37" s="29">
        <f>K38+K41+K43+K47+K54+K56</f>
        <v>475480911848.88</v>
      </c>
      <c r="L37" s="31">
        <f aca="true" t="shared" si="2" ref="L37:L53">IF(K$59&gt;0,(K37/K$59)*100,0)</f>
        <v>31.68404598730912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2338381297</v>
      </c>
      <c r="F38" s="42">
        <f t="shared" si="1"/>
        <v>0.15581988404522754</v>
      </c>
      <c r="G38" s="36" t="s">
        <v>71</v>
      </c>
      <c r="H38" s="33"/>
      <c r="I38" s="33"/>
      <c r="J38" s="35"/>
      <c r="K38" s="29">
        <f>SUM(K39:K40)</f>
        <v>330000000000</v>
      </c>
      <c r="L38" s="31">
        <f t="shared" si="2"/>
        <v>21.989810558652056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417408816516.8</v>
      </c>
      <c r="F39" s="42">
        <f t="shared" si="1"/>
        <v>27.814366062774504</v>
      </c>
      <c r="G39" s="49"/>
      <c r="H39" s="38" t="s">
        <v>71</v>
      </c>
      <c r="I39" s="39"/>
      <c r="J39" s="40"/>
      <c r="K39" s="41">
        <v>330000000000</v>
      </c>
      <c r="L39" s="45">
        <f t="shared" si="2"/>
        <v>21.989810558652056</v>
      </c>
    </row>
    <row r="40" spans="1:12" s="46" customFormat="1" ht="13.5" customHeight="1">
      <c r="A40" s="7"/>
      <c r="B40" s="38" t="s">
        <v>73</v>
      </c>
      <c r="C40" s="38"/>
      <c r="D40" s="47"/>
      <c r="E40" s="41">
        <v>10873395965</v>
      </c>
      <c r="F40" s="42">
        <f t="shared" si="1"/>
        <v>0.7245573254532172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2743525451.99</v>
      </c>
      <c r="L41" s="31">
        <f t="shared" si="2"/>
        <v>0.1828169847033344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1"/>
        <v>0</v>
      </c>
      <c r="G42" s="49"/>
      <c r="H42" s="38" t="s">
        <v>76</v>
      </c>
      <c r="I42" s="38"/>
      <c r="J42" s="47"/>
      <c r="K42" s="41">
        <v>2743525451.99</v>
      </c>
      <c r="L42" s="45">
        <f t="shared" si="2"/>
        <v>0.1828169847033344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 t="shared" si="1"/>
        <v>0</v>
      </c>
      <c r="G43" s="36" t="s">
        <v>79</v>
      </c>
      <c r="H43" s="33"/>
      <c r="I43" s="33"/>
      <c r="J43" s="35"/>
      <c r="K43" s="29">
        <f>SUM(K44:K46)</f>
        <v>-10208849112.279999</v>
      </c>
      <c r="L43" s="31">
        <f t="shared" si="2"/>
        <v>-0.6802747212148497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46631690663.81</v>
      </c>
      <c r="L44" s="45">
        <f t="shared" si="2"/>
        <v>3.1073395264449863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-56840539776.09</v>
      </c>
      <c r="L45" s="45">
        <f t="shared" si="2"/>
        <v>-3.787614247659836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4739039750</v>
      </c>
      <c r="F46" s="29">
        <f t="shared" si="1"/>
        <v>0.31578965555279337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4739039750</v>
      </c>
      <c r="F47" s="42">
        <f t="shared" si="1"/>
        <v>0.31578965555279337</v>
      </c>
      <c r="G47" s="36" t="s">
        <v>87</v>
      </c>
      <c r="H47" s="33"/>
      <c r="I47" s="33"/>
      <c r="J47" s="35"/>
      <c r="K47" s="29">
        <f>SUM(K48:K53)</f>
        <v>152946235509.17</v>
      </c>
      <c r="L47" s="31">
        <f t="shared" si="2"/>
        <v>10.191693165168578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62"/>
      <c r="F48" s="42">
        <f t="shared" si="1"/>
        <v>0</v>
      </c>
      <c r="G48" s="61"/>
      <c r="H48" s="38" t="s">
        <v>89</v>
      </c>
      <c r="I48" s="38"/>
      <c r="J48" s="47"/>
      <c r="K48" s="41">
        <v>20379344</v>
      </c>
      <c r="L48" s="45">
        <f t="shared" si="2"/>
        <v>0.0013579936783927346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63">
        <f>SUM(E50:E54)</f>
        <v>34903057714.549995</v>
      </c>
      <c r="F49" s="29">
        <f t="shared" si="1"/>
        <v>2.325792809274708</v>
      </c>
      <c r="G49" s="61"/>
      <c r="H49" s="38" t="s">
        <v>91</v>
      </c>
      <c r="I49" s="38"/>
      <c r="J49" s="47"/>
      <c r="K49" s="41">
        <v>-3968831</v>
      </c>
      <c r="L49" s="45">
        <f t="shared" si="2"/>
        <v>-0.0002644661873615321</v>
      </c>
      <c r="M49" s="53"/>
      <c r="N49" s="58"/>
      <c r="O49" s="59"/>
      <c r="P49" s="60"/>
    </row>
    <row r="50" spans="2:16" s="64" customFormat="1" ht="13.5" customHeight="1">
      <c r="B50" s="38" t="s">
        <v>92</v>
      </c>
      <c r="C50" s="38"/>
      <c r="D50" s="35"/>
      <c r="E50" s="41">
        <v>10808506745</v>
      </c>
      <c r="F50" s="42">
        <f t="shared" si="1"/>
        <v>0.7202333810438272</v>
      </c>
      <c r="G50" s="65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8" customFormat="1" ht="13.5" customHeight="1">
      <c r="A51" s="7"/>
      <c r="B51" s="38" t="s">
        <v>94</v>
      </c>
      <c r="C51" s="38"/>
      <c r="D51" s="47"/>
      <c r="E51" s="41">
        <v>2520576886.2</v>
      </c>
      <c r="F51" s="42">
        <f t="shared" si="1"/>
        <v>0.1679606309880457</v>
      </c>
      <c r="G51" s="61"/>
      <c r="H51" s="66" t="s">
        <v>95</v>
      </c>
      <c r="I51" s="66"/>
      <c r="J51" s="67"/>
      <c r="K51" s="41"/>
      <c r="L51" s="45">
        <f t="shared" si="2"/>
        <v>0</v>
      </c>
    </row>
    <row r="52" spans="1:12" s="69" customFormat="1" ht="13.5" customHeight="1">
      <c r="A52" s="7"/>
      <c r="B52" s="38" t="s">
        <v>96</v>
      </c>
      <c r="C52" s="38"/>
      <c r="D52" s="47"/>
      <c r="E52" s="41">
        <v>21529377580</v>
      </c>
      <c r="F52" s="42">
        <f t="shared" si="1"/>
        <v>1.4346270740299722</v>
      </c>
      <c r="H52" s="66" t="s">
        <v>97</v>
      </c>
      <c r="I52" s="66"/>
      <c r="J52" s="35"/>
      <c r="K52" s="70">
        <v>144079998980.63</v>
      </c>
      <c r="L52" s="45">
        <f t="shared" si="2"/>
        <v>9.600884493560107</v>
      </c>
    </row>
    <row r="53" spans="1:12" s="69" customFormat="1" ht="13.5" customHeight="1">
      <c r="A53" s="7"/>
      <c r="B53" s="38" t="s">
        <v>98</v>
      </c>
      <c r="C53" s="38"/>
      <c r="D53" s="47"/>
      <c r="E53" s="41"/>
      <c r="F53" s="42">
        <f>IF(E$6&gt;0,(E53/E$6)*100,0)</f>
        <v>0</v>
      </c>
      <c r="G53" s="61"/>
      <c r="H53" s="66" t="s">
        <v>99</v>
      </c>
      <c r="I53" s="66"/>
      <c r="J53" s="47"/>
      <c r="K53" s="41">
        <v>8849826015.54</v>
      </c>
      <c r="L53" s="45">
        <f t="shared" si="2"/>
        <v>0.5897151441174399</v>
      </c>
    </row>
    <row r="54" spans="1:12" s="69" customFormat="1" ht="15" customHeight="1">
      <c r="A54" s="7"/>
      <c r="B54" s="38" t="s">
        <v>100</v>
      </c>
      <c r="C54" s="39"/>
      <c r="D54" s="47"/>
      <c r="E54" s="42">
        <v>44596503.35</v>
      </c>
      <c r="F54" s="42">
        <f>IF(E$6&gt;0,(E54/E$6)*100,0)</f>
        <v>0.0029717232128630058</v>
      </c>
      <c r="G54" s="36" t="s">
        <v>101</v>
      </c>
      <c r="H54" s="33"/>
      <c r="I54" s="33"/>
      <c r="J54" s="35"/>
      <c r="K54" s="29">
        <f>K55</f>
        <v>0</v>
      </c>
      <c r="L54" s="31">
        <f>IF(K$59&gt;0,(K54/K$59)*100,0)</f>
        <v>0</v>
      </c>
    </row>
    <row r="55" spans="1:12" s="69" customFormat="1" ht="13.5" customHeight="1">
      <c r="A55" s="7"/>
      <c r="D55" s="40"/>
      <c r="E55" s="42"/>
      <c r="F55" s="42"/>
      <c r="G55" s="71"/>
      <c r="H55" s="38" t="s">
        <v>101</v>
      </c>
      <c r="I55" s="38"/>
      <c r="J55" s="47"/>
      <c r="K55" s="41"/>
      <c r="L55" s="45">
        <f>IF(K$59&gt;0,(K55/K$59)*100,0)</f>
        <v>0</v>
      </c>
    </row>
    <row r="56" spans="1:12" s="69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>IF(K$59&gt;0,(K56/K$59)*100,0)</f>
        <v>0</v>
      </c>
    </row>
    <row r="57" spans="1:12" s="69" customFormat="1" ht="13.5" customHeight="1">
      <c r="A57" s="7"/>
      <c r="D57" s="40"/>
      <c r="E57" s="42"/>
      <c r="F57" s="42"/>
      <c r="G57" s="71"/>
      <c r="H57" s="38" t="s">
        <v>102</v>
      </c>
      <c r="I57" s="38"/>
      <c r="J57" s="47"/>
      <c r="K57" s="41"/>
      <c r="L57" s="45">
        <f>IF(K$59&gt;0,(K57/K$59)*100,0)</f>
        <v>0</v>
      </c>
    </row>
    <row r="58" spans="1:12" s="69" customFormat="1" ht="13.5" customHeight="1">
      <c r="A58" s="7"/>
      <c r="B58" s="72"/>
      <c r="C58" s="73"/>
      <c r="D58" s="40"/>
      <c r="E58" s="42"/>
      <c r="F58" s="42"/>
      <c r="G58" s="54"/>
      <c r="H58" s="74"/>
      <c r="I58" s="74"/>
      <c r="J58" s="75"/>
      <c r="K58" s="42"/>
      <c r="L58" s="45"/>
    </row>
    <row r="59" spans="1:12" s="83" customFormat="1" ht="15" customHeight="1">
      <c r="A59" s="76"/>
      <c r="B59" s="77" t="s">
        <v>103</v>
      </c>
      <c r="C59" s="78"/>
      <c r="D59" s="79"/>
      <c r="E59" s="80">
        <f>E6</f>
        <v>1500695056557.27</v>
      </c>
      <c r="F59" s="80">
        <f>F6</f>
        <v>100</v>
      </c>
      <c r="G59" s="81"/>
      <c r="H59" s="77" t="s">
        <v>103</v>
      </c>
      <c r="I59" s="78"/>
      <c r="J59" s="79"/>
      <c r="K59" s="80">
        <f>K6+K37</f>
        <v>1500695056557.27</v>
      </c>
      <c r="L59" s="82">
        <f>IF(K$59&gt;0,(K59/K$59)*100,0)</f>
        <v>100</v>
      </c>
    </row>
    <row r="60" spans="1:12" s="88" customFormat="1" ht="15" customHeight="1">
      <c r="A60" s="84" t="s">
        <v>104</v>
      </c>
      <c r="B60" s="84"/>
      <c r="C60" s="84"/>
      <c r="D60" s="85"/>
      <c r="E60" s="86">
        <v>64919057059</v>
      </c>
      <c r="F60" s="87" t="s">
        <v>105</v>
      </c>
      <c r="G60" s="64"/>
      <c r="H60" s="64"/>
      <c r="I60" s="46"/>
      <c r="J60" s="46"/>
      <c r="K60" s="46"/>
      <c r="L60" s="46"/>
    </row>
    <row r="61" spans="1:12" s="88" customFormat="1" ht="15" customHeight="1">
      <c r="A61" s="84"/>
      <c r="B61" s="84"/>
      <c r="C61" s="84"/>
      <c r="D61" s="85"/>
      <c r="E61" s="89"/>
      <c r="F61" s="87"/>
      <c r="G61" s="64"/>
      <c r="H61" s="64"/>
      <c r="I61" s="46"/>
      <c r="J61" s="46"/>
      <c r="K61" s="46"/>
      <c r="L61" s="46"/>
    </row>
    <row r="62" spans="1:12" s="88" customFormat="1" ht="12.75" customHeight="1">
      <c r="A62" s="90"/>
      <c r="E62" s="91"/>
      <c r="F62" s="91"/>
      <c r="G62" s="37"/>
      <c r="H62" s="37"/>
      <c r="I62" s="37"/>
      <c r="J62" s="37"/>
      <c r="K62" s="37"/>
      <c r="L62" s="37"/>
    </row>
    <row r="63" spans="1:12" s="88" customFormat="1" ht="12.75" customHeight="1">
      <c r="A63" s="92"/>
      <c r="B63" s="93"/>
      <c r="E63" s="94"/>
      <c r="F63" s="94"/>
      <c r="G63" s="46"/>
      <c r="H63" s="46"/>
      <c r="I63" s="46"/>
      <c r="J63" s="46"/>
      <c r="K63" s="46"/>
      <c r="L63" s="46"/>
    </row>
    <row r="64" spans="1:12" s="2" customFormat="1" ht="16.5" customHeight="1">
      <c r="A64" s="92"/>
      <c r="B64" s="93"/>
      <c r="C64" s="88"/>
      <c r="D64" s="88"/>
      <c r="E64" s="94"/>
      <c r="F64" s="94"/>
      <c r="G64" s="64"/>
      <c r="H64" s="64"/>
      <c r="I64" s="64"/>
      <c r="J64" s="64"/>
      <c r="K64" s="64"/>
      <c r="L64" s="64"/>
    </row>
    <row r="65" spans="1:12" s="96" customFormat="1" ht="26.25" customHeight="1">
      <c r="A65" s="92"/>
      <c r="B65" s="93"/>
      <c r="C65" s="88"/>
      <c r="D65" s="88"/>
      <c r="E65" s="94"/>
      <c r="F65" s="94"/>
      <c r="G65" s="95"/>
      <c r="H65" s="95"/>
      <c r="I65" s="95"/>
      <c r="J65" s="95"/>
      <c r="K65" s="95"/>
      <c r="L65" s="95"/>
    </row>
    <row r="66" spans="1:12" s="98" customFormat="1" ht="18" customHeight="1">
      <c r="A66" s="92"/>
      <c r="B66" s="93"/>
      <c r="C66" s="88"/>
      <c r="D66" s="88"/>
      <c r="E66" s="94"/>
      <c r="F66" s="94"/>
      <c r="G66" s="97"/>
      <c r="H66" s="97"/>
      <c r="I66" s="97"/>
      <c r="J66" s="97"/>
      <c r="K66" s="97"/>
      <c r="L66" s="97"/>
    </row>
    <row r="67" spans="1:12" s="14" customFormat="1" ht="27" customHeight="1">
      <c r="A67" s="92"/>
      <c r="B67" s="93"/>
      <c r="C67" s="88"/>
      <c r="D67" s="88"/>
      <c r="E67" s="94"/>
      <c r="F67" s="94"/>
      <c r="G67" s="99"/>
      <c r="H67" s="99"/>
      <c r="I67" s="99"/>
      <c r="J67" s="99"/>
      <c r="K67" s="99"/>
      <c r="L67" s="99"/>
    </row>
    <row r="68" spans="1:12" s="20" customFormat="1" ht="21.75" customHeight="1">
      <c r="A68" s="92"/>
      <c r="B68" s="93"/>
      <c r="C68" s="88"/>
      <c r="D68" s="88"/>
      <c r="E68" s="94"/>
      <c r="F68" s="94"/>
      <c r="G68" s="93"/>
      <c r="H68" s="93"/>
      <c r="I68" s="93"/>
      <c r="J68" s="93"/>
      <c r="K68" s="93"/>
      <c r="L68" s="93"/>
    </row>
    <row r="69" spans="1:12" s="26" customFormat="1" ht="33" customHeight="1">
      <c r="A69" s="92"/>
      <c r="B69" s="93"/>
      <c r="C69" s="88"/>
      <c r="D69" s="88"/>
      <c r="E69" s="94"/>
      <c r="F69" s="94"/>
      <c r="G69" s="68"/>
      <c r="H69" s="68"/>
      <c r="I69" s="68"/>
      <c r="J69" s="68"/>
      <c r="K69" s="68"/>
      <c r="L69" s="68"/>
    </row>
    <row r="70" spans="1:12" s="26" customFormat="1" ht="6.75" customHeight="1">
      <c r="A70" s="92"/>
      <c r="B70" s="93"/>
      <c r="C70" s="88"/>
      <c r="D70" s="88"/>
      <c r="E70" s="94"/>
      <c r="F70" s="94"/>
      <c r="G70" s="69"/>
      <c r="H70" s="69"/>
      <c r="I70" s="69"/>
      <c r="J70" s="69"/>
      <c r="K70" s="69"/>
      <c r="L70" s="69"/>
    </row>
    <row r="71" spans="1:12" s="32" customFormat="1" ht="15" customHeight="1">
      <c r="A71" s="92"/>
      <c r="B71" s="93"/>
      <c r="C71" s="88"/>
      <c r="D71" s="88"/>
      <c r="E71" s="94"/>
      <c r="F71" s="94"/>
      <c r="G71" s="69"/>
      <c r="H71" s="69"/>
      <c r="I71" s="69"/>
      <c r="J71" s="69"/>
      <c r="K71" s="69"/>
      <c r="L71" s="69"/>
    </row>
    <row r="72" spans="7:12" ht="7.5" customHeight="1">
      <c r="G72" s="69"/>
      <c r="H72" s="69"/>
      <c r="I72" s="69"/>
      <c r="J72" s="69"/>
      <c r="K72" s="69"/>
      <c r="L72" s="69"/>
    </row>
    <row r="73" spans="7:12" ht="19.5" customHeight="1">
      <c r="G73" s="69"/>
      <c r="H73" s="69"/>
      <c r="I73" s="69"/>
      <c r="J73" s="69"/>
      <c r="K73" s="69"/>
      <c r="L73" s="69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3"/>
      <c r="H75" s="83"/>
      <c r="I75" s="83"/>
      <c r="J75" s="83"/>
      <c r="K75" s="83"/>
      <c r="L75" s="83"/>
    </row>
    <row r="76" spans="7:12" ht="19.5" customHeight="1">
      <c r="G76" s="88"/>
      <c r="H76" s="88"/>
      <c r="I76" s="88"/>
      <c r="J76" s="88"/>
      <c r="K76" s="88"/>
      <c r="L76" s="88"/>
    </row>
    <row r="77" spans="7:12" ht="19.5" customHeight="1">
      <c r="G77" s="88"/>
      <c r="H77" s="88"/>
      <c r="I77" s="88"/>
      <c r="J77" s="88"/>
      <c r="K77" s="88"/>
      <c r="L77" s="88"/>
    </row>
    <row r="78" spans="7:12" ht="19.5" customHeight="1">
      <c r="G78" s="88"/>
      <c r="H78" s="88"/>
      <c r="I78" s="88"/>
      <c r="J78" s="88"/>
      <c r="K78" s="88"/>
      <c r="L78" s="88"/>
    </row>
    <row r="79" spans="7:12" ht="19.5" customHeight="1">
      <c r="G79" s="88"/>
      <c r="H79" s="88"/>
      <c r="I79" s="88"/>
      <c r="J79" s="88"/>
      <c r="K79" s="88"/>
      <c r="L79" s="88"/>
    </row>
    <row r="80" spans="7:12" ht="19.5" customHeight="1">
      <c r="G80" s="88"/>
      <c r="H80" s="88"/>
      <c r="I80" s="88"/>
      <c r="J80" s="88"/>
      <c r="K80" s="88"/>
      <c r="L80" s="88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6"/>
      <c r="H82" s="96"/>
      <c r="I82" s="96"/>
      <c r="J82" s="96"/>
      <c r="K82" s="96"/>
      <c r="L82" s="96"/>
    </row>
    <row r="83" spans="7:12" ht="19.5" customHeight="1">
      <c r="G83" s="98"/>
      <c r="H83" s="98"/>
      <c r="I83" s="98"/>
      <c r="J83" s="98"/>
      <c r="K83" s="98"/>
      <c r="L83" s="98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3" customFormat="1" ht="25.5" customHeight="1">
      <c r="A100" s="92"/>
      <c r="B100" s="93"/>
      <c r="C100" s="88"/>
      <c r="D100" s="88"/>
      <c r="E100" s="94"/>
      <c r="F100" s="94"/>
      <c r="G100" s="100"/>
      <c r="H100" s="100"/>
      <c r="I100" s="100"/>
      <c r="J100" s="100"/>
      <c r="K100" s="100"/>
      <c r="L100" s="100"/>
    </row>
    <row r="117" spans="7:12" ht="16.5">
      <c r="G117" s="83"/>
      <c r="H117" s="83"/>
      <c r="I117" s="83"/>
      <c r="J117" s="83"/>
      <c r="K117" s="83"/>
      <c r="L117" s="83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2009-09-14T05:36:28Z</cp:lastPrinted>
  <dcterms:created xsi:type="dcterms:W3CDTF">2009-09-14T03:46:32Z</dcterms:created>
  <dcterms:modified xsi:type="dcterms:W3CDTF">2009-09-14T05:37:13Z</dcterms:modified>
  <cp:category/>
  <cp:version/>
  <cp:contentType/>
  <cp:contentStatus/>
</cp:coreProperties>
</file>