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<sst xmlns="http://schemas.openxmlformats.org/spreadsheetml/2006/main" count="164" uniqueCount="154">
  <si>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臺灣省自來水股份有限公司資產負債表
（台灣自來水股份有限公司資產負債表）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</si>
  <si>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</si>
  <si>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</si>
  <si>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</si>
  <si>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</si>
  <si>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</si>
  <si>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</si>
  <si>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</si>
  <si>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</si>
  <si>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</si>
  <si>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</si>
  <si>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</si>
  <si>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</si>
  <si>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</si>
  <si>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</si>
  <si>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</si>
  <si>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</si>
  <si>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</si>
  <si>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</si>
  <si>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</si>
  <si>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</si>
  <si>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</si>
  <si>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</si>
  <si>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</si>
  <si>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</si>
  <si>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</si>
  <si>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</si>
  <si>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</si>
  <si>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</si>
  <si>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</si>
  <si>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</si>
  <si>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</si>
  <si>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</si>
  <si>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</si>
  <si>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</si>
  <si>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</si>
  <si>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</si>
  <si>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</si>
  <si>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</si>
  <si>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</si>
  <si>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</si>
  <si>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</si>
  <si>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</si>
  <si>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</si>
  <si>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</si>
  <si>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</si>
  <si>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</si>
  <si>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</si>
  <si>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</si>
  <si>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</si>
  <si>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</si>
  <si>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</si>
  <si>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</si>
  <si>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</si>
  <si>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</si>
  <si>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</si>
  <si>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</si>
  <si>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</si>
  <si>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</si>
  <si>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</si>
  <si>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</si>
  <si>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</si>
  <si>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</si>
  <si>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</si>
  <si>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</si>
  <si>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</si>
  <si>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</si>
  <si>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</si>
  <si>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</si>
  <si>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</si>
  <si>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</si>
  <si>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</si>
  <si>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</si>
  <si>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</si>
  <si>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</si>
  <si>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</si>
  <si>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</si>
  <si>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</si>
  <si>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</si>
  <si>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</si>
  <si>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</si>
  <si>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</si>
  <si>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</si>
  <si>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</si>
  <si>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</si>
  <si>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</si>
  <si>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</si>
  <si>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</si>
  <si>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</si>
  <si>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</si>
  <si>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</si>
  <si>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</si>
  <si>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</si>
  <si>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</si>
  <si>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</si>
  <si>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</si>
  <si>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</si>
  <si>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</si>
  <si>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</si>
  <si>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</si>
  <si>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</si>
  <si>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</si>
  <si>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</si>
  <si>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2,099,157,291</t>
    </r>
    <r>
      <rPr>
        <b/>
        <sz val="10"/>
        <rFont val="華康中明體"/>
        <family val="3"/>
      </rPr>
      <t>元。</t>
    </r>
  </si>
  <si>
    <t>臺灣省自來水股份有限公司損益結算表
（台灣自來水股份有限公司損益結算表）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</si>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</sst>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8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8"/>
      <name val="Times New Roman"/>
      <family val="1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 wrapText="1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 wrapText="1"/>
      <protection locked="0"/>
    </xf>
    <xf numFmtId="0" fontId="30" fillId="0" borderId="0" xfId="15" applyFont="1" applyAlignment="1">
      <alignment horizontal="center" vertical="center"/>
      <protection/>
    </xf>
    <xf numFmtId="0" fontId="31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2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3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4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2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3" fillId="0" borderId="1" xfId="15" applyFont="1" applyBorder="1" applyAlignment="1">
      <alignment vertical="center"/>
      <protection/>
    </xf>
    <xf numFmtId="49" fontId="32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3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5" fillId="0" borderId="0" xfId="15" applyFont="1">
      <alignment/>
      <protection/>
    </xf>
    <xf numFmtId="0" fontId="2" fillId="0" borderId="0" xfId="15" applyFont="1" applyBorder="1">
      <alignment/>
      <protection/>
    </xf>
    <xf numFmtId="0" fontId="36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3" sqref="E13"/>
    </sheetView>
  </sheetViews>
  <sheetFormatPr defaultColWidth="9.00390625" defaultRowHeight="13.5" customHeight="1"/>
  <cols>
    <col min="1" max="1" width="4.125" style="162" customWidth="1"/>
    <col min="2" max="2" width="2.625" style="159" customWidth="1"/>
    <col min="3" max="3" width="20.125" style="160" customWidth="1"/>
    <col min="4" max="4" width="2.00390625" style="158" customWidth="1"/>
    <col min="5" max="5" width="19.375" style="136" customWidth="1"/>
    <col min="6" max="7" width="19.25390625" style="136" customWidth="1"/>
    <col min="8" max="8" width="9.00390625" style="161" customWidth="1"/>
    <col min="9" max="16384" width="9.00390625" style="136" customWidth="1"/>
  </cols>
  <sheetData>
    <row r="1" spans="1:8" s="103" customFormat="1" ht="49.5" customHeight="1">
      <c r="A1" s="101" t="s">
        <v>104</v>
      </c>
      <c r="B1" s="102"/>
      <c r="C1" s="102"/>
      <c r="D1" s="102"/>
      <c r="E1" s="102"/>
      <c r="F1" s="102"/>
      <c r="G1" s="102"/>
      <c r="H1" s="102"/>
    </row>
    <row r="2" spans="1:8" s="111" customFormat="1" ht="19.5" customHeight="1">
      <c r="A2" s="104"/>
      <c r="B2" s="104"/>
      <c r="C2" s="105"/>
      <c r="D2" s="106"/>
      <c r="E2" s="107" t="s">
        <v>105</v>
      </c>
      <c r="F2" s="108"/>
      <c r="G2" s="109"/>
      <c r="H2" s="110" t="s">
        <v>106</v>
      </c>
    </row>
    <row r="3" spans="1:8" s="111" customFormat="1" ht="21" customHeight="1">
      <c r="A3" s="112" t="s">
        <v>107</v>
      </c>
      <c r="B3" s="112"/>
      <c r="C3" s="112"/>
      <c r="D3" s="113"/>
      <c r="E3" s="114" t="s">
        <v>108</v>
      </c>
      <c r="F3" s="115" t="s">
        <v>109</v>
      </c>
      <c r="G3" s="116" t="s">
        <v>110</v>
      </c>
      <c r="H3" s="117"/>
    </row>
    <row r="4" spans="1:8" s="111" customFormat="1" ht="24.75" customHeight="1">
      <c r="A4" s="118"/>
      <c r="B4" s="118"/>
      <c r="C4" s="118"/>
      <c r="D4" s="119"/>
      <c r="E4" s="120"/>
      <c r="F4" s="120"/>
      <c r="G4" s="121" t="s">
        <v>4</v>
      </c>
      <c r="H4" s="121" t="s">
        <v>5</v>
      </c>
    </row>
    <row r="5" spans="1:8" s="123" customFormat="1" ht="21" customHeight="1">
      <c r="A5" s="122" t="s">
        <v>111</v>
      </c>
      <c r="C5" s="124"/>
      <c r="D5" s="125"/>
      <c r="E5" s="126">
        <f>SUM(E6:E16)</f>
        <v>12961374305</v>
      </c>
      <c r="F5" s="126">
        <f>SUM(F6:F16)</f>
        <v>12584711753</v>
      </c>
      <c r="G5" s="127">
        <f>SUM(G6:G16)</f>
        <v>376662552</v>
      </c>
      <c r="H5" s="128">
        <f aca="true" t="shared" si="0" ref="H5:H28">IF(F5=0,0,(G5/F5)*100)</f>
        <v>2.9930169192012643</v>
      </c>
    </row>
    <row r="6" spans="1:8" ht="15" customHeight="1">
      <c r="A6" s="129"/>
      <c r="B6" s="130" t="s">
        <v>112</v>
      </c>
      <c r="C6" s="131"/>
      <c r="D6" s="132"/>
      <c r="E6" s="133"/>
      <c r="F6" s="133"/>
      <c r="G6" s="134">
        <f aca="true" t="shared" si="1" ref="G6:G16">E6-F6</f>
        <v>0</v>
      </c>
      <c r="H6" s="135">
        <f t="shared" si="0"/>
        <v>0</v>
      </c>
    </row>
    <row r="7" spans="1:8" ht="15" customHeight="1">
      <c r="A7" s="129"/>
      <c r="B7" s="130" t="s">
        <v>113</v>
      </c>
      <c r="C7" s="131"/>
      <c r="D7" s="132"/>
      <c r="E7" s="133"/>
      <c r="F7" s="133"/>
      <c r="G7" s="134">
        <f t="shared" si="1"/>
        <v>0</v>
      </c>
      <c r="H7" s="135">
        <f t="shared" si="0"/>
        <v>0</v>
      </c>
    </row>
    <row r="8" spans="1:8" ht="15" customHeight="1">
      <c r="A8" s="129"/>
      <c r="B8" s="130" t="s">
        <v>114</v>
      </c>
      <c r="C8" s="131"/>
      <c r="D8" s="132"/>
      <c r="E8" s="133"/>
      <c r="F8" s="133"/>
      <c r="G8" s="134">
        <f t="shared" si="1"/>
        <v>0</v>
      </c>
      <c r="H8" s="135">
        <f t="shared" si="0"/>
        <v>0</v>
      </c>
    </row>
    <row r="9" spans="1:8" ht="15" customHeight="1">
      <c r="A9" s="129"/>
      <c r="B9" s="130" t="s">
        <v>115</v>
      </c>
      <c r="C9" s="131"/>
      <c r="D9" s="132"/>
      <c r="E9" s="133">
        <v>11573086881</v>
      </c>
      <c r="F9" s="133">
        <v>11419240205</v>
      </c>
      <c r="G9" s="134">
        <f t="shared" si="1"/>
        <v>153846676</v>
      </c>
      <c r="H9" s="135">
        <f t="shared" si="0"/>
        <v>1.3472584273394748</v>
      </c>
    </row>
    <row r="10" spans="1:8" ht="15" customHeight="1">
      <c r="A10" s="129"/>
      <c r="B10" s="130" t="s">
        <v>116</v>
      </c>
      <c r="C10" s="131"/>
      <c r="D10" s="132"/>
      <c r="E10" s="133"/>
      <c r="F10" s="133"/>
      <c r="G10" s="134">
        <f t="shared" si="1"/>
        <v>0</v>
      </c>
      <c r="H10" s="135">
        <f t="shared" si="0"/>
        <v>0</v>
      </c>
    </row>
    <row r="11" spans="1:8" ht="15" customHeight="1">
      <c r="A11" s="129"/>
      <c r="B11" s="130" t="s">
        <v>117</v>
      </c>
      <c r="C11" s="131"/>
      <c r="D11" s="132"/>
      <c r="E11" s="133"/>
      <c r="F11" s="133"/>
      <c r="G11" s="134">
        <f t="shared" si="1"/>
        <v>0</v>
      </c>
      <c r="H11" s="135">
        <f t="shared" si="0"/>
        <v>0</v>
      </c>
    </row>
    <row r="12" spans="1:8" ht="15" customHeight="1">
      <c r="A12" s="129"/>
      <c r="B12" s="130" t="s">
        <v>118</v>
      </c>
      <c r="C12" s="131"/>
      <c r="D12" s="132"/>
      <c r="E12" s="133"/>
      <c r="F12" s="133"/>
      <c r="G12" s="134">
        <f t="shared" si="1"/>
        <v>0</v>
      </c>
      <c r="H12" s="135">
        <f t="shared" si="0"/>
        <v>0</v>
      </c>
    </row>
    <row r="13" spans="1:8" ht="15" customHeight="1">
      <c r="A13" s="129"/>
      <c r="B13" s="130" t="s">
        <v>119</v>
      </c>
      <c r="C13" s="131"/>
      <c r="D13" s="132"/>
      <c r="E13" s="133"/>
      <c r="F13" s="133"/>
      <c r="G13" s="134">
        <f t="shared" si="1"/>
        <v>0</v>
      </c>
      <c r="H13" s="135">
        <f t="shared" si="0"/>
        <v>0</v>
      </c>
    </row>
    <row r="14" spans="1:8" ht="15" customHeight="1">
      <c r="A14" s="129"/>
      <c r="B14" s="130" t="s">
        <v>120</v>
      </c>
      <c r="C14" s="131"/>
      <c r="D14" s="132"/>
      <c r="E14" s="133"/>
      <c r="F14" s="133"/>
      <c r="G14" s="134">
        <f t="shared" si="1"/>
        <v>0</v>
      </c>
      <c r="H14" s="135">
        <f t="shared" si="0"/>
        <v>0</v>
      </c>
    </row>
    <row r="15" spans="1:8" ht="15" customHeight="1">
      <c r="A15" s="129"/>
      <c r="B15" s="130" t="s">
        <v>121</v>
      </c>
      <c r="C15" s="131"/>
      <c r="D15" s="132"/>
      <c r="E15" s="133"/>
      <c r="F15" s="133"/>
      <c r="G15" s="134">
        <f t="shared" si="1"/>
        <v>0</v>
      </c>
      <c r="H15" s="135">
        <f t="shared" si="0"/>
        <v>0</v>
      </c>
    </row>
    <row r="16" spans="1:8" ht="15" customHeight="1">
      <c r="A16" s="129"/>
      <c r="B16" s="130" t="s">
        <v>122</v>
      </c>
      <c r="C16" s="131"/>
      <c r="D16" s="132"/>
      <c r="E16" s="133">
        <v>1388287424</v>
      </c>
      <c r="F16" s="133">
        <v>1165471548</v>
      </c>
      <c r="G16" s="134">
        <f t="shared" si="1"/>
        <v>222815876</v>
      </c>
      <c r="H16" s="135">
        <f t="shared" si="0"/>
        <v>19.118087986134174</v>
      </c>
    </row>
    <row r="17" spans="1:8" s="123" customFormat="1" ht="21.75" customHeight="1">
      <c r="A17" s="122" t="s">
        <v>123</v>
      </c>
      <c r="C17" s="124"/>
      <c r="D17" s="125"/>
      <c r="E17" s="126">
        <f>SUM(E18:E28)</f>
        <v>10213852220.9</v>
      </c>
      <c r="F17" s="126">
        <f>SUM(F18:F28)</f>
        <v>10228018225</v>
      </c>
      <c r="G17" s="127">
        <f>SUM(G18:G28)</f>
        <v>-14166004.100000143</v>
      </c>
      <c r="H17" s="137">
        <f t="shared" si="0"/>
        <v>-0.13850194425127887</v>
      </c>
    </row>
    <row r="18" spans="1:8" ht="15" customHeight="1">
      <c r="A18" s="129"/>
      <c r="B18" s="130" t="s">
        <v>124</v>
      </c>
      <c r="C18" s="131"/>
      <c r="D18" s="132"/>
      <c r="E18" s="133"/>
      <c r="F18" s="133"/>
      <c r="G18" s="134">
        <f aca="true" t="shared" si="2" ref="G18:G28">E18-F18</f>
        <v>0</v>
      </c>
      <c r="H18" s="135">
        <f t="shared" si="0"/>
        <v>0</v>
      </c>
    </row>
    <row r="19" spans="1:8" ht="15" customHeight="1">
      <c r="A19" s="129"/>
      <c r="B19" s="130" t="s">
        <v>125</v>
      </c>
      <c r="C19" s="131"/>
      <c r="D19" s="132"/>
      <c r="E19" s="133"/>
      <c r="F19" s="133"/>
      <c r="G19" s="134">
        <f t="shared" si="2"/>
        <v>0</v>
      </c>
      <c r="H19" s="135">
        <f t="shared" si="0"/>
        <v>0</v>
      </c>
    </row>
    <row r="20" spans="1:8" ht="15" customHeight="1">
      <c r="A20" s="129"/>
      <c r="B20" s="130" t="s">
        <v>126</v>
      </c>
      <c r="C20" s="131"/>
      <c r="D20" s="132"/>
      <c r="E20" s="133"/>
      <c r="F20" s="133"/>
      <c r="G20" s="134">
        <f t="shared" si="2"/>
        <v>0</v>
      </c>
      <c r="H20" s="135">
        <f t="shared" si="0"/>
        <v>0</v>
      </c>
    </row>
    <row r="21" spans="1:8" ht="15" customHeight="1">
      <c r="A21" s="129"/>
      <c r="B21" s="130" t="s">
        <v>127</v>
      </c>
      <c r="C21" s="131"/>
      <c r="D21" s="132"/>
      <c r="E21" s="133">
        <v>9278029244.41</v>
      </c>
      <c r="F21" s="133">
        <v>9438195534</v>
      </c>
      <c r="G21" s="134">
        <f t="shared" si="2"/>
        <v>-160166289.59000015</v>
      </c>
      <c r="H21" s="135">
        <f t="shared" si="0"/>
        <v>-1.6970011800774816</v>
      </c>
    </row>
    <row r="22" spans="1:8" ht="15" customHeight="1">
      <c r="A22" s="129"/>
      <c r="B22" s="130" t="s">
        <v>128</v>
      </c>
      <c r="C22" s="131"/>
      <c r="D22" s="132"/>
      <c r="E22" s="133"/>
      <c r="F22" s="133"/>
      <c r="G22" s="134">
        <f t="shared" si="2"/>
        <v>0</v>
      </c>
      <c r="H22" s="135">
        <f t="shared" si="0"/>
        <v>0</v>
      </c>
    </row>
    <row r="23" spans="1:8" ht="15" customHeight="1">
      <c r="A23" s="129"/>
      <c r="B23" s="130" t="s">
        <v>129</v>
      </c>
      <c r="C23" s="131"/>
      <c r="D23" s="132"/>
      <c r="E23" s="133"/>
      <c r="F23" s="133"/>
      <c r="G23" s="134">
        <f t="shared" si="2"/>
        <v>0</v>
      </c>
      <c r="H23" s="135">
        <f t="shared" si="0"/>
        <v>0</v>
      </c>
    </row>
    <row r="24" spans="1:8" ht="15" customHeight="1">
      <c r="A24" s="129"/>
      <c r="B24" s="130" t="s">
        <v>130</v>
      </c>
      <c r="C24" s="131"/>
      <c r="D24" s="132"/>
      <c r="E24" s="133"/>
      <c r="F24" s="133"/>
      <c r="G24" s="134">
        <f t="shared" si="2"/>
        <v>0</v>
      </c>
      <c r="H24" s="135">
        <f t="shared" si="0"/>
        <v>0</v>
      </c>
    </row>
    <row r="25" spans="1:8" ht="15" customHeight="1">
      <c r="A25" s="129"/>
      <c r="B25" s="130" t="s">
        <v>131</v>
      </c>
      <c r="C25" s="131"/>
      <c r="D25" s="132"/>
      <c r="E25" s="133"/>
      <c r="F25" s="133"/>
      <c r="G25" s="134">
        <f t="shared" si="2"/>
        <v>0</v>
      </c>
      <c r="H25" s="135">
        <f t="shared" si="0"/>
        <v>0</v>
      </c>
    </row>
    <row r="26" spans="1:8" ht="15" customHeight="1">
      <c r="A26" s="129"/>
      <c r="B26" s="138" t="s">
        <v>132</v>
      </c>
      <c r="C26" s="131"/>
      <c r="D26" s="132"/>
      <c r="E26" s="133"/>
      <c r="F26" s="133"/>
      <c r="G26" s="134">
        <f t="shared" si="2"/>
        <v>0</v>
      </c>
      <c r="H26" s="135">
        <f t="shared" si="0"/>
        <v>0</v>
      </c>
    </row>
    <row r="27" spans="1:8" ht="15" customHeight="1">
      <c r="A27" s="129"/>
      <c r="B27" s="138" t="s">
        <v>133</v>
      </c>
      <c r="C27" s="131"/>
      <c r="D27" s="132"/>
      <c r="E27" s="133"/>
      <c r="F27" s="133"/>
      <c r="G27" s="134">
        <f t="shared" si="2"/>
        <v>0</v>
      </c>
      <c r="H27" s="135">
        <f t="shared" si="0"/>
        <v>0</v>
      </c>
    </row>
    <row r="28" spans="1:8" ht="15" customHeight="1">
      <c r="A28" s="129"/>
      <c r="B28" s="130" t="s">
        <v>134</v>
      </c>
      <c r="C28" s="131"/>
      <c r="D28" s="132"/>
      <c r="E28" s="133">
        <v>935822976.49</v>
      </c>
      <c r="F28" s="133">
        <v>789822691</v>
      </c>
      <c r="G28" s="134">
        <f t="shared" si="2"/>
        <v>146000285.49</v>
      </c>
      <c r="H28" s="135">
        <f t="shared" si="0"/>
        <v>18.48519764672094</v>
      </c>
    </row>
    <row r="29" spans="1:8" ht="2.25" customHeight="1">
      <c r="A29" s="129"/>
      <c r="B29" s="139"/>
      <c r="C29" s="140"/>
      <c r="D29" s="132"/>
      <c r="E29" s="141"/>
      <c r="F29" s="141"/>
      <c r="G29" s="134"/>
      <c r="H29" s="135"/>
    </row>
    <row r="30" spans="1:8" s="123" customFormat="1" ht="21.75" customHeight="1">
      <c r="A30" s="122" t="s">
        <v>135</v>
      </c>
      <c r="B30" s="142"/>
      <c r="C30" s="124"/>
      <c r="D30" s="125"/>
      <c r="E30" s="126">
        <f>E5-E17</f>
        <v>2747522084.1000004</v>
      </c>
      <c r="F30" s="126">
        <f>F5-F17</f>
        <v>2356693528</v>
      </c>
      <c r="G30" s="127">
        <f>G5-G17</f>
        <v>390828556.10000014</v>
      </c>
      <c r="H30" s="137">
        <f aca="true" t="shared" si="3" ref="H30:H35">IF(F30=0,0,(G30/F30)*100)</f>
        <v>16.58376668228369</v>
      </c>
    </row>
    <row r="31" spans="1:8" s="123" customFormat="1" ht="21.75" customHeight="1">
      <c r="A31" s="122" t="s">
        <v>136</v>
      </c>
      <c r="B31" s="143"/>
      <c r="C31" s="124"/>
      <c r="D31" s="125"/>
      <c r="E31" s="126">
        <f>SUM(E32:E35)</f>
        <v>1678433088.92</v>
      </c>
      <c r="F31" s="126">
        <f>SUM(F32:F35)</f>
        <v>1847335055</v>
      </c>
      <c r="G31" s="127">
        <f>SUM(G32:G35)</f>
        <v>-168901966.08000004</v>
      </c>
      <c r="H31" s="137">
        <f t="shared" si="3"/>
        <v>-9.143006604180965</v>
      </c>
    </row>
    <row r="32" spans="1:8" ht="15" customHeight="1">
      <c r="A32" s="129"/>
      <c r="B32" s="130" t="s">
        <v>137</v>
      </c>
      <c r="C32" s="131"/>
      <c r="D32" s="132"/>
      <c r="E32" s="133"/>
      <c r="F32" s="133"/>
      <c r="G32" s="134">
        <f>E32-F32</f>
        <v>0</v>
      </c>
      <c r="H32" s="135">
        <f t="shared" si="3"/>
        <v>0</v>
      </c>
    </row>
    <row r="33" spans="1:8" ht="15" customHeight="1">
      <c r="A33" s="129"/>
      <c r="B33" s="130" t="s">
        <v>138</v>
      </c>
      <c r="C33" s="131"/>
      <c r="D33" s="132"/>
      <c r="E33" s="133">
        <v>1079329179</v>
      </c>
      <c r="F33" s="133">
        <v>1199883537</v>
      </c>
      <c r="G33" s="134">
        <f>E33-F33</f>
        <v>-120554358</v>
      </c>
      <c r="H33" s="135">
        <f t="shared" si="3"/>
        <v>-10.047171603122013</v>
      </c>
    </row>
    <row r="34" spans="1:8" ht="15" customHeight="1">
      <c r="A34" s="129"/>
      <c r="B34" s="130" t="s">
        <v>139</v>
      </c>
      <c r="C34" s="131"/>
      <c r="D34" s="132"/>
      <c r="E34" s="133">
        <v>577181165.42</v>
      </c>
      <c r="F34" s="133">
        <v>615342072</v>
      </c>
      <c r="G34" s="134">
        <f>E34-F34</f>
        <v>-38160906.58000004</v>
      </c>
      <c r="H34" s="135">
        <f t="shared" si="3"/>
        <v>-6.201576052807265</v>
      </c>
    </row>
    <row r="35" spans="1:8" ht="15" customHeight="1">
      <c r="A35" s="129"/>
      <c r="B35" s="130" t="s">
        <v>140</v>
      </c>
      <c r="C35" s="131"/>
      <c r="D35" s="132"/>
      <c r="E35" s="133">
        <v>21922744.5</v>
      </c>
      <c r="F35" s="133">
        <v>32109446</v>
      </c>
      <c r="G35" s="134">
        <f>E35-F35</f>
        <v>-10186701.5</v>
      </c>
      <c r="H35" s="135">
        <f t="shared" si="3"/>
        <v>-31.72493695468928</v>
      </c>
    </row>
    <row r="36" spans="1:8" ht="1.5" customHeight="1">
      <c r="A36" s="129"/>
      <c r="B36" s="139"/>
      <c r="C36" s="140"/>
      <c r="D36" s="132"/>
      <c r="E36" s="141"/>
      <c r="F36" s="141"/>
      <c r="G36" s="134"/>
      <c r="H36" s="135"/>
    </row>
    <row r="37" spans="1:8" s="123" customFormat="1" ht="21.75" customHeight="1">
      <c r="A37" s="122" t="s">
        <v>141</v>
      </c>
      <c r="C37" s="144"/>
      <c r="D37" s="125"/>
      <c r="E37" s="126">
        <f>E30-E31</f>
        <v>1069088995.1800003</v>
      </c>
      <c r="F37" s="126">
        <f>F30-F31</f>
        <v>509358473</v>
      </c>
      <c r="G37" s="127">
        <f>G30-G31</f>
        <v>559730522.1800002</v>
      </c>
      <c r="H37" s="137">
        <f>IF(F37=0,0,(G37/F37)*100)</f>
        <v>109.88931211516338</v>
      </c>
    </row>
    <row r="38" spans="1:8" s="123" customFormat="1" ht="21.75" customHeight="1">
      <c r="A38" s="122" t="s">
        <v>142</v>
      </c>
      <c r="B38" s="143"/>
      <c r="C38" s="124"/>
      <c r="D38" s="125"/>
      <c r="E38" s="126">
        <f>SUM(E39:E40)</f>
        <v>194447338.71</v>
      </c>
      <c r="F38" s="126">
        <f>SUM(F39:F40)</f>
        <v>103110137</v>
      </c>
      <c r="G38" s="127">
        <f>SUM(G39:G40)</f>
        <v>91337201.71000001</v>
      </c>
      <c r="H38" s="137">
        <f>IF(F38=0,0,(G38/F38)*100)</f>
        <v>88.58217471867</v>
      </c>
    </row>
    <row r="39" spans="1:8" ht="15" customHeight="1">
      <c r="A39" s="129"/>
      <c r="B39" s="130" t="s">
        <v>143</v>
      </c>
      <c r="C39" s="131"/>
      <c r="D39" s="132"/>
      <c r="E39" s="133">
        <v>13694396</v>
      </c>
      <c r="F39" s="133">
        <v>7521036</v>
      </c>
      <c r="G39" s="134">
        <f>E39-F39</f>
        <v>6173360</v>
      </c>
      <c r="H39" s="135">
        <f>IF(F39=0,0,(G39/F39)*100)</f>
        <v>82.08124519015732</v>
      </c>
    </row>
    <row r="40" spans="1:8" ht="15" customHeight="1">
      <c r="A40" s="129"/>
      <c r="B40" s="130" t="s">
        <v>144</v>
      </c>
      <c r="C40" s="131"/>
      <c r="D40" s="132"/>
      <c r="E40" s="133">
        <v>180752942.71</v>
      </c>
      <c r="F40" s="133">
        <v>95589101</v>
      </c>
      <c r="G40" s="134">
        <f>E40-F40</f>
        <v>85163841.71000001</v>
      </c>
      <c r="H40" s="135">
        <f>IF(F40=0,0,(G40/F40)*100)</f>
        <v>89.09367367101821</v>
      </c>
    </row>
    <row r="41" spans="1:8" ht="2.25" customHeight="1">
      <c r="A41" s="129"/>
      <c r="B41" s="130"/>
      <c r="C41" s="131"/>
      <c r="D41" s="132"/>
      <c r="E41" s="141"/>
      <c r="F41" s="141"/>
      <c r="G41" s="134"/>
      <c r="H41" s="135"/>
    </row>
    <row r="42" spans="1:8" s="123" customFormat="1" ht="21.75" customHeight="1">
      <c r="A42" s="122" t="s">
        <v>145</v>
      </c>
      <c r="B42" s="143"/>
      <c r="C42" s="124"/>
      <c r="D42" s="145"/>
      <c r="E42" s="126">
        <f>SUM(E43:E44)</f>
        <v>793984391.9100001</v>
      </c>
      <c r="F42" s="126">
        <f>SUM(F43:F44)</f>
        <v>807389543</v>
      </c>
      <c r="G42" s="127">
        <f>SUM(G43:G44)</f>
        <v>-13405151.089999974</v>
      </c>
      <c r="H42" s="137">
        <f>IF(F42=0,0,(G42/F42)*100)</f>
        <v>-1.6603077419346728</v>
      </c>
    </row>
    <row r="43" spans="1:8" ht="15" customHeight="1">
      <c r="A43" s="129"/>
      <c r="B43" s="130" t="s">
        <v>146</v>
      </c>
      <c r="C43" s="131"/>
      <c r="D43" s="132"/>
      <c r="E43" s="133">
        <v>468252052</v>
      </c>
      <c r="F43" s="133">
        <v>555630498</v>
      </c>
      <c r="G43" s="134">
        <f>E43-F43</f>
        <v>-87378446</v>
      </c>
      <c r="H43" s="146">
        <f>IF(F43=0,0,(G43/F43)*100)</f>
        <v>-15.725998899362073</v>
      </c>
    </row>
    <row r="44" spans="1:8" ht="15" customHeight="1">
      <c r="A44" s="129"/>
      <c r="B44" s="130" t="s">
        <v>147</v>
      </c>
      <c r="C44" s="131"/>
      <c r="D44" s="132"/>
      <c r="E44" s="133">
        <v>325732339.91</v>
      </c>
      <c r="F44" s="133">
        <v>251759045</v>
      </c>
      <c r="G44" s="134">
        <f>E44-F44</f>
        <v>73973294.91000003</v>
      </c>
      <c r="H44" s="146">
        <f>IF(F44=0,0,(G44/F44)*100)</f>
        <v>29.38257686431883</v>
      </c>
    </row>
    <row r="45" spans="1:8" ht="1.5" customHeight="1">
      <c r="A45" s="129"/>
      <c r="B45" s="147"/>
      <c r="C45" s="139"/>
      <c r="D45" s="132"/>
      <c r="E45" s="141"/>
      <c r="F45" s="141"/>
      <c r="G45" s="134">
        <f>E45-F45</f>
        <v>0</v>
      </c>
      <c r="H45" s="146"/>
    </row>
    <row r="46" spans="1:8" s="123" customFormat="1" ht="21.75" customHeight="1">
      <c r="A46" s="122" t="s">
        <v>148</v>
      </c>
      <c r="C46" s="144"/>
      <c r="D46" s="125"/>
      <c r="E46" s="126">
        <f>E38-E42</f>
        <v>-599537053.2</v>
      </c>
      <c r="F46" s="126">
        <f>F38-F42</f>
        <v>-704279406</v>
      </c>
      <c r="G46" s="127">
        <f>G38-G42</f>
        <v>104742352.79999998</v>
      </c>
      <c r="H46" s="137">
        <f aca="true" t="shared" si="4" ref="H46:H51">IF(F46=0,0,(G46/F46)*100)</f>
        <v>-14.872272553714282</v>
      </c>
    </row>
    <row r="47" spans="1:8" s="123" customFormat="1" ht="21.75" customHeight="1">
      <c r="A47" s="122" t="s">
        <v>149</v>
      </c>
      <c r="C47" s="144"/>
      <c r="D47" s="125"/>
      <c r="E47" s="126">
        <f>E37+E46</f>
        <v>469551941.98000026</v>
      </c>
      <c r="F47" s="126">
        <f>F37+F46</f>
        <v>-194920933</v>
      </c>
      <c r="G47" s="127">
        <f>G37+G46</f>
        <v>664472874.9800001</v>
      </c>
      <c r="H47" s="148">
        <f t="shared" si="4"/>
        <v>-340.89354321939356</v>
      </c>
    </row>
    <row r="48" spans="1:8" s="123" customFormat="1" ht="21.75" customHeight="1">
      <c r="A48" s="122" t="s">
        <v>150</v>
      </c>
      <c r="C48" s="144"/>
      <c r="D48" s="125"/>
      <c r="E48" s="149">
        <v>116688675</v>
      </c>
      <c r="F48" s="149"/>
      <c r="G48" s="127">
        <f>E48-F48</f>
        <v>116688675</v>
      </c>
      <c r="H48" s="148">
        <f t="shared" si="4"/>
        <v>0</v>
      </c>
    </row>
    <row r="49" spans="1:8" s="123" customFormat="1" ht="21.75" customHeight="1">
      <c r="A49" s="122" t="s">
        <v>151</v>
      </c>
      <c r="C49" s="144"/>
      <c r="D49" s="125"/>
      <c r="E49" s="149"/>
      <c r="F49" s="149"/>
      <c r="G49" s="127">
        <f>E49-F49</f>
        <v>0</v>
      </c>
      <c r="H49" s="148">
        <f t="shared" si="4"/>
        <v>0</v>
      </c>
    </row>
    <row r="50" spans="1:8" s="123" customFormat="1" ht="21.75" customHeight="1">
      <c r="A50" s="122" t="s">
        <v>152</v>
      </c>
      <c r="C50" s="144"/>
      <c r="D50" s="125"/>
      <c r="E50" s="149"/>
      <c r="F50" s="149"/>
      <c r="G50" s="127">
        <f>E50-F50</f>
        <v>0</v>
      </c>
      <c r="H50" s="148">
        <f t="shared" si="4"/>
        <v>0</v>
      </c>
    </row>
    <row r="51" spans="1:8" s="157" customFormat="1" ht="21.75" customHeight="1">
      <c r="A51" s="150" t="s">
        <v>153</v>
      </c>
      <c r="B51" s="151"/>
      <c r="C51" s="152"/>
      <c r="D51" s="153"/>
      <c r="E51" s="154">
        <f>E47-E48+E49+E50</f>
        <v>352863266.98000026</v>
      </c>
      <c r="F51" s="154">
        <f>F47-F48+F49+F50</f>
        <v>-194920933</v>
      </c>
      <c r="G51" s="155">
        <f>E51-F51</f>
        <v>547784199.9800003</v>
      </c>
      <c r="H51" s="156">
        <f t="shared" si="4"/>
        <v>-281.0289236508017</v>
      </c>
    </row>
    <row r="52" ht="13.5" customHeight="1">
      <c r="A52" s="158"/>
    </row>
    <row r="53" ht="13.5" customHeight="1">
      <c r="A53" s="158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4" sqref="E14"/>
    </sheetView>
  </sheetViews>
  <sheetFormatPr defaultColWidth="9.00390625" defaultRowHeight="16.5"/>
  <cols>
    <col min="1" max="1" width="2.25390625" style="92" customWidth="1"/>
    <col min="2" max="2" width="2.25390625" style="93" customWidth="1"/>
    <col min="3" max="3" width="17.625" style="86" customWidth="1"/>
    <col min="4" max="4" width="0.6171875" style="86" customWidth="1"/>
    <col min="5" max="5" width="19.375" style="94" customWidth="1"/>
    <col min="6" max="6" width="7.625" style="94" customWidth="1"/>
    <col min="7" max="7" width="1.875" style="100" customWidth="1"/>
    <col min="8" max="8" width="2.25390625" style="100" customWidth="1"/>
    <col min="9" max="9" width="17.875" style="100" customWidth="1"/>
    <col min="10" max="10" width="0.6171875" style="100" customWidth="1"/>
    <col min="11" max="11" width="19.625" style="100" customWidth="1"/>
    <col min="12" max="12" width="7.375" style="100" customWidth="1"/>
    <col min="13" max="16384" width="9.00390625" style="100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6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18.75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241589271805.63</v>
      </c>
      <c r="F6" s="29">
        <f aca="true" t="shared" si="0" ref="F6:F53">IF(E$6&gt;0,(E6/E$6)*100,0)</f>
        <v>100</v>
      </c>
      <c r="G6" s="30"/>
      <c r="H6" s="27" t="s">
        <v>8</v>
      </c>
      <c r="I6" s="16"/>
      <c r="J6" s="28"/>
      <c r="K6" s="29">
        <f>K7+K17+K24+K27+K30</f>
        <v>91874530545.23</v>
      </c>
      <c r="L6" s="31">
        <f aca="true" t="shared" si="1" ref="L6:L35">IF(K$59&gt;0,(K6/K$59)*100,0)</f>
        <v>38.02922615667611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1957024041.5300002</v>
      </c>
      <c r="F7" s="29">
        <f t="shared" si="0"/>
        <v>0.8100624779003095</v>
      </c>
      <c r="G7" s="36" t="s">
        <v>10</v>
      </c>
      <c r="H7" s="34"/>
      <c r="I7" s="34"/>
      <c r="J7" s="35"/>
      <c r="K7" s="29">
        <f>SUM(K8:K16)</f>
        <v>15805448315</v>
      </c>
      <c r="L7" s="37">
        <f t="shared" si="1"/>
        <v>6.542280705128426</v>
      </c>
    </row>
    <row r="8" spans="1:12" s="47" customFormat="1" ht="13.5" customHeight="1">
      <c r="A8" s="8"/>
      <c r="B8" s="39" t="s">
        <v>11</v>
      </c>
      <c r="C8" s="40"/>
      <c r="D8" s="41"/>
      <c r="E8" s="42">
        <v>572063408.38</v>
      </c>
      <c r="F8" s="43">
        <f t="shared" si="0"/>
        <v>0.23679172676187876</v>
      </c>
      <c r="G8" s="44"/>
      <c r="H8" s="45" t="s">
        <v>12</v>
      </c>
      <c r="I8" s="40"/>
      <c r="J8" s="41"/>
      <c r="K8" s="42">
        <v>10078691269</v>
      </c>
      <c r="L8" s="46">
        <f t="shared" si="1"/>
        <v>4.171828986308955</v>
      </c>
    </row>
    <row r="9" spans="1:12" s="47" customFormat="1" ht="13.5" customHeight="1">
      <c r="A9" s="8"/>
      <c r="B9" s="39" t="s">
        <v>13</v>
      </c>
      <c r="C9" s="40"/>
      <c r="D9" s="41"/>
      <c r="E9" s="42"/>
      <c r="F9" s="43">
        <f t="shared" si="0"/>
        <v>0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/>
      <c r="F10" s="43">
        <f t="shared" si="0"/>
        <v>0</v>
      </c>
      <c r="G10" s="44"/>
      <c r="H10" s="39" t="s">
        <v>16</v>
      </c>
      <c r="I10" s="40"/>
      <c r="J10" s="41"/>
      <c r="K10" s="42"/>
      <c r="L10" s="46">
        <f t="shared" si="1"/>
        <v>0</v>
      </c>
    </row>
    <row r="11" spans="1:12" s="47" customFormat="1" ht="13.5" customHeight="1">
      <c r="A11" s="8"/>
      <c r="B11" s="39" t="s">
        <v>17</v>
      </c>
      <c r="C11" s="39"/>
      <c r="D11" s="48"/>
      <c r="E11" s="42"/>
      <c r="F11" s="43">
        <f t="shared" si="0"/>
        <v>0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>
        <v>529580042</v>
      </c>
      <c r="F12" s="43">
        <f t="shared" si="0"/>
        <v>0.2192067710796662</v>
      </c>
      <c r="G12" s="49"/>
      <c r="H12" s="39" t="s">
        <v>20</v>
      </c>
      <c r="I12" s="40"/>
      <c r="J12" s="41"/>
      <c r="K12" s="42">
        <v>5307933377.73</v>
      </c>
      <c r="L12" s="46">
        <f t="shared" si="1"/>
        <v>2.197089853394021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>
        <v>322610118.4</v>
      </c>
      <c r="F14" s="43">
        <f t="shared" si="0"/>
        <v>0.13353660780912288</v>
      </c>
      <c r="G14" s="49"/>
      <c r="H14" s="39" t="s">
        <v>24</v>
      </c>
      <c r="I14" s="40"/>
      <c r="J14" s="41"/>
      <c r="K14" s="42">
        <v>418823668.27</v>
      </c>
      <c r="L14" s="46">
        <f t="shared" si="1"/>
        <v>0.17336186542544962</v>
      </c>
    </row>
    <row r="15" spans="1:12" s="47" customFormat="1" ht="13.5" customHeight="1">
      <c r="A15" s="8"/>
      <c r="B15" s="39" t="s">
        <v>25</v>
      </c>
      <c r="C15" s="39"/>
      <c r="D15" s="48"/>
      <c r="E15" s="42">
        <v>271315349.75</v>
      </c>
      <c r="F15" s="43">
        <f t="shared" si="0"/>
        <v>0.1123043865823173</v>
      </c>
      <c r="G15" s="49"/>
      <c r="H15" s="39" t="s">
        <v>26</v>
      </c>
      <c r="I15" s="40"/>
      <c r="J15" s="41"/>
      <c r="K15" s="42"/>
      <c r="L15" s="46">
        <f t="shared" si="1"/>
        <v>0</v>
      </c>
    </row>
    <row r="16" spans="1:12" s="47" customFormat="1" ht="13.5" customHeight="1">
      <c r="A16" s="8"/>
      <c r="B16" s="39" t="s">
        <v>27</v>
      </c>
      <c r="C16" s="39"/>
      <c r="D16" s="48"/>
      <c r="E16" s="42">
        <v>249793809</v>
      </c>
      <c r="F16" s="43">
        <f t="shared" si="0"/>
        <v>0.10339606851457002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>
        <v>11661314</v>
      </c>
      <c r="F17" s="43">
        <f t="shared" si="0"/>
        <v>0.004826917152754233</v>
      </c>
      <c r="G17" s="36" t="s">
        <v>30</v>
      </c>
      <c r="H17" s="33"/>
      <c r="I17" s="33"/>
      <c r="J17" s="35"/>
      <c r="K17" s="29">
        <f>SUM(K18:K23)</f>
        <v>0</v>
      </c>
      <c r="L17" s="37">
        <f t="shared" si="1"/>
        <v>0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0</v>
      </c>
      <c r="F18" s="29">
        <f t="shared" si="0"/>
        <v>0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/>
      <c r="F21" s="43">
        <f t="shared" si="0"/>
        <v>0</v>
      </c>
      <c r="G21" s="44"/>
      <c r="H21" s="39" t="s">
        <v>38</v>
      </c>
      <c r="I21" s="40"/>
      <c r="J21" s="41"/>
      <c r="K21" s="42"/>
      <c r="L21" s="46">
        <f t="shared" si="1"/>
        <v>0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/>
      <c r="L22" s="46">
        <f t="shared" si="1"/>
        <v>0</v>
      </c>
    </row>
    <row r="23" spans="1:12" s="47" customFormat="1" ht="13.5" customHeight="1">
      <c r="A23" s="8"/>
      <c r="B23" s="39" t="s">
        <v>41</v>
      </c>
      <c r="C23" s="39"/>
      <c r="D23" s="48"/>
      <c r="E23" s="42"/>
      <c r="F23" s="43">
        <f t="shared" si="0"/>
        <v>0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/>
      <c r="F25" s="43">
        <f t="shared" si="0"/>
        <v>0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0</v>
      </c>
      <c r="F27" s="29">
        <f t="shared" si="0"/>
        <v>0</v>
      </c>
      <c r="G27" s="36" t="s">
        <v>50</v>
      </c>
      <c r="H27" s="33"/>
      <c r="I27" s="33"/>
      <c r="J27" s="35"/>
      <c r="K27" s="29">
        <f>K28+K29</f>
        <v>73521206500.68</v>
      </c>
      <c r="L27" s="37">
        <f t="shared" si="1"/>
        <v>30.432314295740447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>
        <v>73521206500.68</v>
      </c>
      <c r="L28" s="46">
        <f t="shared" si="1"/>
        <v>30.432314295740447</v>
      </c>
    </row>
    <row r="29" spans="2:12" s="38" customFormat="1" ht="13.5" customHeight="1">
      <c r="B29" s="39" t="s">
        <v>53</v>
      </c>
      <c r="C29" s="39"/>
      <c r="D29" s="35"/>
      <c r="E29" s="42"/>
      <c r="F29" s="43">
        <f t="shared" si="0"/>
        <v>0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/>
      <c r="F30" s="43">
        <f t="shared" si="0"/>
        <v>0</v>
      </c>
      <c r="G30" s="36" t="s">
        <v>56</v>
      </c>
      <c r="H30" s="33"/>
      <c r="I30" s="33"/>
      <c r="J30" s="35"/>
      <c r="K30" s="29">
        <f>SUM(K31:K35)</f>
        <v>2547875729.55</v>
      </c>
      <c r="L30" s="37">
        <f t="shared" si="1"/>
        <v>1.0546311558072359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232483202151.82</v>
      </c>
      <c r="F31" s="29">
        <f t="shared" si="0"/>
        <v>96.23076406259618</v>
      </c>
      <c r="G31" s="49"/>
      <c r="H31" s="39" t="s">
        <v>58</v>
      </c>
      <c r="I31" s="40"/>
      <c r="J31" s="41"/>
      <c r="K31" s="42"/>
      <c r="L31" s="46">
        <f t="shared" si="1"/>
        <v>0</v>
      </c>
    </row>
    <row r="32" spans="1:12" s="38" customFormat="1" ht="13.5" customHeight="1">
      <c r="A32" s="8"/>
      <c r="B32" s="39" t="s">
        <v>59</v>
      </c>
      <c r="C32" s="39"/>
      <c r="D32" s="48"/>
      <c r="E32" s="42">
        <v>78952765162.58</v>
      </c>
      <c r="F32" s="43">
        <f t="shared" si="0"/>
        <v>32.68057582710098</v>
      </c>
      <c r="G32" s="49"/>
      <c r="H32" s="39" t="s">
        <v>60</v>
      </c>
      <c r="I32" s="40"/>
      <c r="J32" s="41"/>
      <c r="K32" s="42">
        <v>1318598397.55</v>
      </c>
      <c r="L32" s="46">
        <f t="shared" si="1"/>
        <v>0.5458017186337955</v>
      </c>
    </row>
    <row r="33" spans="2:12" s="38" customFormat="1" ht="13.5" customHeight="1">
      <c r="B33" s="39" t="s">
        <v>61</v>
      </c>
      <c r="C33" s="39"/>
      <c r="D33" s="35"/>
      <c r="E33" s="42">
        <v>2103505995.94</v>
      </c>
      <c r="F33" s="43">
        <f t="shared" si="0"/>
        <v>0.8706951182966312</v>
      </c>
      <c r="G33" s="49"/>
      <c r="H33" s="39" t="s">
        <v>62</v>
      </c>
      <c r="I33" s="40"/>
      <c r="J33" s="41"/>
      <c r="K33" s="42">
        <v>1229277332</v>
      </c>
      <c r="L33" s="46">
        <f t="shared" si="1"/>
        <v>0.5088294371734403</v>
      </c>
    </row>
    <row r="34" spans="1:12" s="47" customFormat="1" ht="13.5" customHeight="1">
      <c r="A34" s="8"/>
      <c r="B34" s="39" t="s">
        <v>63</v>
      </c>
      <c r="C34" s="39"/>
      <c r="D34" s="48"/>
      <c r="E34" s="42">
        <v>3923631916.16</v>
      </c>
      <c r="F34" s="43">
        <f t="shared" si="0"/>
        <v>1.6240919502902211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>
        <v>140903342720.41</v>
      </c>
      <c r="F35" s="43">
        <f t="shared" si="0"/>
        <v>58.3235098426777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>
        <v>174960824.55</v>
      </c>
      <c r="F36" s="43">
        <f t="shared" si="0"/>
        <v>0.07242077565876529</v>
      </c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>
        <v>128856895.68</v>
      </c>
      <c r="F37" s="43">
        <f t="shared" si="0"/>
        <v>0.05333717624004077</v>
      </c>
      <c r="G37" s="44"/>
      <c r="H37" s="56" t="s">
        <v>69</v>
      </c>
      <c r="I37" s="57"/>
      <c r="J37" s="58"/>
      <c r="K37" s="29">
        <f>K38+K41+K43+K47+K54+K56</f>
        <v>149714741260.4</v>
      </c>
      <c r="L37" s="37">
        <f aca="true" t="shared" si="2" ref="L37:L57">IF(K$59&gt;0,(K37/K$59)*100,0)</f>
        <v>61.970773843323876</v>
      </c>
    </row>
    <row r="38" spans="1:12" s="47" customFormat="1" ht="13.5" customHeight="1">
      <c r="A38" s="8"/>
      <c r="B38" s="39" t="s">
        <v>70</v>
      </c>
      <c r="C38" s="39"/>
      <c r="D38" s="48"/>
      <c r="E38" s="42"/>
      <c r="F38" s="43">
        <f t="shared" si="0"/>
        <v>0</v>
      </c>
      <c r="G38" s="36" t="s">
        <v>71</v>
      </c>
      <c r="H38" s="33"/>
      <c r="I38" s="33"/>
      <c r="J38" s="35"/>
      <c r="K38" s="29">
        <f>SUM(K39:K40)</f>
        <v>123908411825.33</v>
      </c>
      <c r="L38" s="37">
        <f t="shared" si="2"/>
        <v>51.28887176952964</v>
      </c>
    </row>
    <row r="39" spans="1:12" s="47" customFormat="1" ht="13.5" customHeight="1">
      <c r="A39" s="8"/>
      <c r="B39" s="39" t="s">
        <v>72</v>
      </c>
      <c r="C39" s="39"/>
      <c r="D39" s="48"/>
      <c r="E39" s="42">
        <v>6298308164.5</v>
      </c>
      <c r="F39" s="43">
        <f t="shared" si="0"/>
        <v>2.6070313956520748</v>
      </c>
      <c r="G39" s="50"/>
      <c r="H39" s="39" t="s">
        <v>71</v>
      </c>
      <c r="I39" s="40"/>
      <c r="J39" s="41"/>
      <c r="K39" s="42">
        <v>120000000000</v>
      </c>
      <c r="L39" s="46">
        <f t="shared" si="2"/>
        <v>49.67107980545828</v>
      </c>
    </row>
    <row r="40" spans="1:12" s="47" customFormat="1" ht="13.5" customHeight="1">
      <c r="A40" s="8"/>
      <c r="B40" s="39" t="s">
        <v>73</v>
      </c>
      <c r="C40" s="39"/>
      <c r="D40" s="48"/>
      <c r="E40" s="42"/>
      <c r="F40" s="43">
        <f t="shared" si="0"/>
        <v>0</v>
      </c>
      <c r="G40" s="49"/>
      <c r="H40" s="39" t="s">
        <v>74</v>
      </c>
      <c r="I40" s="40"/>
      <c r="J40" s="41"/>
      <c r="K40" s="42">
        <v>3908411825.33</v>
      </c>
      <c r="L40" s="46">
        <f t="shared" si="2"/>
        <v>1.617791964071361</v>
      </c>
    </row>
    <row r="41" spans="1:12" s="47" customFormat="1" ht="13.5" customHeight="1">
      <c r="A41" s="8"/>
      <c r="B41" s="39" t="s">
        <v>75</v>
      </c>
      <c r="C41" s="39"/>
      <c r="D41" s="48"/>
      <c r="E41" s="42"/>
      <c r="F41" s="43">
        <f t="shared" si="0"/>
        <v>0</v>
      </c>
      <c r="G41" s="36" t="s">
        <v>76</v>
      </c>
      <c r="H41" s="33"/>
      <c r="I41" s="33"/>
      <c r="J41" s="35"/>
      <c r="K41" s="29">
        <f>K42</f>
        <v>15083353825.29</v>
      </c>
      <c r="L41" s="37">
        <f t="shared" si="2"/>
        <v>6.243387263249534</v>
      </c>
    </row>
    <row r="42" spans="1:12" s="47" customFormat="1" ht="13.5" customHeight="1">
      <c r="A42" s="8"/>
      <c r="B42" s="39" t="s">
        <v>77</v>
      </c>
      <c r="C42" s="39"/>
      <c r="D42" s="48"/>
      <c r="E42" s="42">
        <v>-2169528</v>
      </c>
      <c r="F42" s="43">
        <f t="shared" si="0"/>
        <v>-0.0008980233202348024</v>
      </c>
      <c r="G42" s="50"/>
      <c r="H42" s="39" t="s">
        <v>76</v>
      </c>
      <c r="I42" s="39"/>
      <c r="J42" s="48"/>
      <c r="K42" s="42">
        <v>15083353825.29</v>
      </c>
      <c r="L42" s="46">
        <f t="shared" si="2"/>
        <v>6.243387263249534</v>
      </c>
    </row>
    <row r="43" spans="1:16" s="47" customFormat="1" ht="13.5" customHeight="1">
      <c r="A43" s="33" t="s">
        <v>78</v>
      </c>
      <c r="B43" s="34"/>
      <c r="C43" s="34"/>
      <c r="D43" s="48"/>
      <c r="E43" s="29">
        <f>SUM(E44:E45)</f>
        <v>0</v>
      </c>
      <c r="F43" s="29">
        <f t="shared" si="0"/>
        <v>0</v>
      </c>
      <c r="G43" s="36" t="s">
        <v>79</v>
      </c>
      <c r="H43" s="33"/>
      <c r="I43" s="33"/>
      <c r="J43" s="35"/>
      <c r="K43" s="29">
        <f>SUM(K44:K46)</f>
        <v>4612045928.21</v>
      </c>
      <c r="L43" s="37">
        <f t="shared" si="2"/>
        <v>1.9090441780546485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80</v>
      </c>
      <c r="C44" s="39"/>
      <c r="D44" s="48"/>
      <c r="E44" s="42"/>
      <c r="F44" s="43">
        <f t="shared" si="0"/>
        <v>0</v>
      </c>
      <c r="G44" s="62"/>
      <c r="H44" s="39" t="s">
        <v>81</v>
      </c>
      <c r="I44" s="39"/>
      <c r="J44" s="48"/>
      <c r="K44" s="42">
        <v>2455486259.34</v>
      </c>
      <c r="L44" s="46">
        <f t="shared" si="2"/>
        <v>1.0163887829073615</v>
      </c>
      <c r="M44" s="54"/>
      <c r="N44" s="59"/>
      <c r="O44" s="60"/>
      <c r="P44" s="61"/>
    </row>
    <row r="45" spans="2:16" s="47" customFormat="1" ht="13.5" customHeight="1">
      <c r="B45" s="39" t="s">
        <v>82</v>
      </c>
      <c r="C45" s="39"/>
      <c r="D45" s="35"/>
      <c r="E45" s="42"/>
      <c r="F45" s="43">
        <f t="shared" si="0"/>
        <v>0</v>
      </c>
      <c r="G45" s="50"/>
      <c r="H45" s="39" t="s">
        <v>83</v>
      </c>
      <c r="I45" s="39"/>
      <c r="J45" s="48"/>
      <c r="K45" s="42">
        <v>2156559668.87</v>
      </c>
      <c r="L45" s="46">
        <f t="shared" si="2"/>
        <v>0.8926553951472871</v>
      </c>
      <c r="M45" s="54"/>
      <c r="N45" s="59"/>
      <c r="O45" s="60"/>
      <c r="P45" s="61"/>
    </row>
    <row r="46" spans="1:16" s="38" customFormat="1" ht="13.5" customHeight="1">
      <c r="A46" s="33" t="s">
        <v>84</v>
      </c>
      <c r="B46" s="34"/>
      <c r="C46" s="34"/>
      <c r="D46" s="48"/>
      <c r="E46" s="29">
        <f>E47</f>
        <v>125295105</v>
      </c>
      <c r="F46" s="29">
        <f t="shared" si="0"/>
        <v>0.05186285966406896</v>
      </c>
      <c r="G46" s="44"/>
      <c r="H46" s="39" t="s">
        <v>85</v>
      </c>
      <c r="I46" s="40"/>
      <c r="J46" s="41"/>
      <c r="K46" s="42"/>
      <c r="L46" s="46">
        <f t="shared" si="2"/>
        <v>0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86</v>
      </c>
      <c r="C47" s="39"/>
      <c r="D47" s="48"/>
      <c r="E47" s="42">
        <v>125295105</v>
      </c>
      <c r="F47" s="43">
        <f t="shared" si="0"/>
        <v>0.05186285966406896</v>
      </c>
      <c r="G47" s="36" t="s">
        <v>87</v>
      </c>
      <c r="H47" s="33"/>
      <c r="I47" s="33"/>
      <c r="J47" s="35"/>
      <c r="K47" s="29">
        <f>SUM(K48:K53)</f>
        <v>6110929681.57</v>
      </c>
      <c r="L47" s="37">
        <f t="shared" si="2"/>
        <v>2.5294706324900598</v>
      </c>
      <c r="M47" s="54"/>
      <c r="N47" s="59"/>
      <c r="O47" s="60"/>
      <c r="P47" s="61"/>
    </row>
    <row r="48" spans="1:16" s="47" customFormat="1" ht="13.5" customHeight="1">
      <c r="A48" s="33" t="s">
        <v>88</v>
      </c>
      <c r="B48" s="34"/>
      <c r="C48" s="34"/>
      <c r="D48" s="35"/>
      <c r="E48" s="29">
        <f>SUM(E49:E53)</f>
        <v>7023750507.28</v>
      </c>
      <c r="F48" s="29">
        <f t="shared" si="0"/>
        <v>2.907310599839441</v>
      </c>
      <c r="G48" s="62"/>
      <c r="H48" s="39" t="s">
        <v>89</v>
      </c>
      <c r="I48" s="39"/>
      <c r="J48" s="48"/>
      <c r="K48" s="42"/>
      <c r="L48" s="46">
        <f t="shared" si="2"/>
        <v>0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90</v>
      </c>
      <c r="C49" s="39"/>
      <c r="D49" s="48"/>
      <c r="E49" s="42">
        <v>565778669.62</v>
      </c>
      <c r="F49" s="43">
        <f t="shared" si="0"/>
        <v>0.23419031209100863</v>
      </c>
      <c r="G49" s="62"/>
      <c r="H49" s="39" t="s">
        <v>91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92</v>
      </c>
      <c r="C50" s="39"/>
      <c r="D50" s="35"/>
      <c r="E50" s="42">
        <v>403589621.66</v>
      </c>
      <c r="F50" s="43">
        <f t="shared" si="0"/>
        <v>0.16705610255107145</v>
      </c>
      <c r="G50" s="64"/>
      <c r="H50" s="39" t="s">
        <v>93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94</v>
      </c>
      <c r="C51" s="39"/>
      <c r="D51" s="48"/>
      <c r="E51" s="42">
        <v>6054267111</v>
      </c>
      <c r="F51" s="43">
        <f t="shared" si="0"/>
        <v>2.5060165402836865</v>
      </c>
      <c r="G51" s="62"/>
      <c r="H51" s="65" t="s">
        <v>95</v>
      </c>
      <c r="I51" s="65"/>
      <c r="J51" s="66"/>
      <c r="K51" s="42"/>
      <c r="L51" s="46">
        <f t="shared" si="2"/>
        <v>0</v>
      </c>
    </row>
    <row r="52" spans="1:12" s="68" customFormat="1" ht="13.5" customHeight="1">
      <c r="A52" s="8"/>
      <c r="B52" s="39" t="s">
        <v>96</v>
      </c>
      <c r="C52" s="39"/>
      <c r="D52" s="48"/>
      <c r="E52" s="42"/>
      <c r="F52" s="43">
        <f t="shared" si="0"/>
        <v>0</v>
      </c>
      <c r="H52" s="65" t="s">
        <v>97</v>
      </c>
      <c r="I52" s="65"/>
      <c r="J52" s="35"/>
      <c r="K52" s="42">
        <v>6110929681.57</v>
      </c>
      <c r="L52" s="46">
        <f t="shared" si="2"/>
        <v>2.5294706324900598</v>
      </c>
    </row>
    <row r="53" spans="1:12" s="68" customFormat="1" ht="13.5" customHeight="1">
      <c r="A53" s="8"/>
      <c r="B53" s="39" t="s">
        <v>98</v>
      </c>
      <c r="C53" s="40"/>
      <c r="D53" s="48"/>
      <c r="E53" s="42">
        <v>115105</v>
      </c>
      <c r="F53" s="43">
        <f t="shared" si="0"/>
        <v>4.764491367506063E-05</v>
      </c>
      <c r="G53" s="62"/>
      <c r="H53" s="65" t="s">
        <v>99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100</v>
      </c>
      <c r="H54" s="33"/>
      <c r="I54" s="33"/>
      <c r="J54" s="35"/>
      <c r="K54" s="29">
        <f>K55</f>
        <v>0</v>
      </c>
      <c r="L54" s="37">
        <f t="shared" si="2"/>
        <v>0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100</v>
      </c>
      <c r="I55" s="39"/>
      <c r="J55" s="48"/>
      <c r="K55" s="42"/>
      <c r="L55" s="46">
        <f t="shared" si="2"/>
        <v>0</v>
      </c>
    </row>
    <row r="56" spans="1:12" s="68" customFormat="1" ht="13.5" customHeight="1">
      <c r="A56" s="8"/>
      <c r="D56" s="41"/>
      <c r="E56" s="43"/>
      <c r="F56" s="43"/>
      <c r="G56" s="36" t="s">
        <v>101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101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" customHeight="1">
      <c r="A59" s="74"/>
      <c r="B59" s="75" t="s">
        <v>102</v>
      </c>
      <c r="C59" s="76"/>
      <c r="D59" s="77"/>
      <c r="E59" s="78">
        <f>E6</f>
        <v>241589271805.63</v>
      </c>
      <c r="F59" s="78">
        <f>F6</f>
        <v>100</v>
      </c>
      <c r="G59" s="79"/>
      <c r="H59" s="75" t="s">
        <v>102</v>
      </c>
      <c r="I59" s="76"/>
      <c r="J59" s="77"/>
      <c r="K59" s="78">
        <f>K6+K37</f>
        <v>241589271805.63</v>
      </c>
      <c r="L59" s="80">
        <f>IF(K$59&gt;0,(K59/K$59)*100,0)</f>
        <v>100</v>
      </c>
    </row>
    <row r="60" spans="1:12" s="86" customFormat="1" ht="15" customHeight="1">
      <c r="A60" s="82" t="s">
        <v>103</v>
      </c>
      <c r="B60" s="82"/>
      <c r="C60" s="82"/>
      <c r="D60" s="83"/>
      <c r="E60" s="84"/>
      <c r="F60" s="83"/>
      <c r="G60" s="63"/>
      <c r="H60" s="63"/>
      <c r="I60" s="85"/>
      <c r="J60" s="85"/>
      <c r="K60" s="85"/>
      <c r="L60" s="85"/>
    </row>
    <row r="61" spans="1:12" s="86" customFormat="1" ht="15" customHeight="1">
      <c r="A61" s="87"/>
      <c r="B61" s="87"/>
      <c r="C61" s="87"/>
      <c r="D61" s="83"/>
      <c r="E61" s="88"/>
      <c r="F61" s="89"/>
      <c r="G61" s="63"/>
      <c r="H61" s="63"/>
      <c r="I61" s="47"/>
      <c r="J61" s="47"/>
      <c r="K61" s="47"/>
      <c r="L61" s="47"/>
    </row>
    <row r="62" spans="1:12" s="86" customFormat="1" ht="12.75" customHeight="1">
      <c r="A62" s="90"/>
      <c r="E62" s="91"/>
      <c r="F62" s="91"/>
      <c r="G62" s="38"/>
      <c r="H62" s="38"/>
      <c r="I62" s="38"/>
      <c r="J62" s="38"/>
      <c r="K62" s="38"/>
      <c r="L62" s="38"/>
    </row>
    <row r="63" spans="1:12" s="86" customFormat="1" ht="12.75" customHeight="1">
      <c r="A63" s="92"/>
      <c r="B63" s="93"/>
      <c r="E63" s="94"/>
      <c r="F63" s="94"/>
      <c r="G63" s="47"/>
      <c r="H63" s="47"/>
      <c r="I63" s="47"/>
      <c r="J63" s="47"/>
      <c r="K63" s="47"/>
      <c r="L63" s="47"/>
    </row>
    <row r="64" spans="1:12" s="2" customFormat="1" ht="16.5" customHeight="1">
      <c r="A64" s="92"/>
      <c r="B64" s="93"/>
      <c r="C64" s="86"/>
      <c r="D64" s="86"/>
      <c r="E64" s="94"/>
      <c r="F64" s="94"/>
      <c r="G64" s="63"/>
      <c r="H64" s="63"/>
      <c r="I64" s="63"/>
      <c r="J64" s="63"/>
      <c r="K64" s="63"/>
      <c r="L64" s="63"/>
    </row>
    <row r="65" spans="1:12" s="96" customFormat="1" ht="26.25" customHeight="1">
      <c r="A65" s="92"/>
      <c r="B65" s="93"/>
      <c r="C65" s="86"/>
      <c r="D65" s="86"/>
      <c r="E65" s="94"/>
      <c r="F65" s="94"/>
      <c r="G65" s="95"/>
      <c r="H65" s="95"/>
      <c r="I65" s="95"/>
      <c r="J65" s="95"/>
      <c r="K65" s="95"/>
      <c r="L65" s="95"/>
    </row>
    <row r="66" spans="1:12" s="98" customFormat="1" ht="18" customHeight="1">
      <c r="A66" s="92"/>
      <c r="B66" s="93"/>
      <c r="C66" s="86"/>
      <c r="D66" s="86"/>
      <c r="E66" s="94"/>
      <c r="F66" s="94"/>
      <c r="G66" s="97"/>
      <c r="H66" s="97"/>
      <c r="I66" s="97"/>
      <c r="J66" s="97"/>
      <c r="K66" s="97"/>
      <c r="L66" s="97"/>
    </row>
    <row r="67" spans="1:12" s="14" customFormat="1" ht="27" customHeight="1">
      <c r="A67" s="92"/>
      <c r="B67" s="93"/>
      <c r="C67" s="86"/>
      <c r="D67" s="86"/>
      <c r="E67" s="94"/>
      <c r="F67" s="94"/>
      <c r="G67" s="99"/>
      <c r="H67" s="99"/>
      <c r="I67" s="99"/>
      <c r="J67" s="99"/>
      <c r="K67" s="99"/>
      <c r="L67" s="99"/>
    </row>
    <row r="68" spans="1:12" s="20" customFormat="1" ht="21.75" customHeight="1">
      <c r="A68" s="92"/>
      <c r="B68" s="93"/>
      <c r="C68" s="86"/>
      <c r="D68" s="86"/>
      <c r="E68" s="94"/>
      <c r="F68" s="94"/>
      <c r="G68" s="93"/>
      <c r="H68" s="93"/>
      <c r="I68" s="93"/>
      <c r="J68" s="93"/>
      <c r="K68" s="93"/>
      <c r="L68" s="93"/>
    </row>
    <row r="69" spans="1:12" s="26" customFormat="1" ht="33" customHeight="1">
      <c r="A69" s="92"/>
      <c r="B69" s="93"/>
      <c r="C69" s="86"/>
      <c r="D69" s="86"/>
      <c r="E69" s="94"/>
      <c r="F69" s="94"/>
      <c r="G69" s="67"/>
      <c r="H69" s="67"/>
      <c r="I69" s="67"/>
      <c r="J69" s="67"/>
      <c r="K69" s="67"/>
      <c r="L69" s="67"/>
    </row>
    <row r="70" spans="1:12" s="26" customFormat="1" ht="6.75" customHeight="1">
      <c r="A70" s="92"/>
      <c r="B70" s="93"/>
      <c r="C70" s="86"/>
      <c r="D70" s="86"/>
      <c r="E70" s="94"/>
      <c r="F70" s="94"/>
      <c r="G70" s="68"/>
      <c r="H70" s="68"/>
      <c r="I70" s="68"/>
      <c r="J70" s="68"/>
      <c r="K70" s="68"/>
      <c r="L70" s="68"/>
    </row>
    <row r="71" spans="1:12" s="32" customFormat="1" ht="15" customHeight="1">
      <c r="A71" s="92"/>
      <c r="B71" s="93"/>
      <c r="C71" s="86"/>
      <c r="D71" s="86"/>
      <c r="E71" s="94"/>
      <c r="F71" s="94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6"/>
      <c r="H82" s="96"/>
      <c r="I82" s="96"/>
      <c r="J82" s="96"/>
      <c r="K82" s="96"/>
      <c r="L82" s="96"/>
    </row>
    <row r="83" spans="7:12" ht="19.5" customHeight="1">
      <c r="G83" s="98"/>
      <c r="H83" s="98"/>
      <c r="I83" s="98"/>
      <c r="J83" s="98"/>
      <c r="K83" s="98"/>
      <c r="L83" s="98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2"/>
      <c r="B100" s="93"/>
      <c r="C100" s="86"/>
      <c r="D100" s="86"/>
      <c r="E100" s="94"/>
      <c r="F100" s="94"/>
      <c r="G100" s="100"/>
      <c r="H100" s="100"/>
      <c r="I100" s="100"/>
      <c r="J100" s="100"/>
      <c r="K100" s="100"/>
      <c r="L100" s="100"/>
    </row>
    <row r="117" spans="7:12" ht="16.5">
      <c r="G117" s="81"/>
      <c r="H117" s="81"/>
      <c r="I117" s="81"/>
      <c r="J117" s="81"/>
      <c r="K117" s="81"/>
      <c r="L117" s="81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2009-09-14T07:52:03Z</cp:lastPrinted>
  <dcterms:created xsi:type="dcterms:W3CDTF">2009-09-14T07:49:51Z</dcterms:created>
  <dcterms:modified xsi:type="dcterms:W3CDTF">2009-09-14T07:52:10Z</dcterms:modified>
  <cp:category/>
  <cp:version/>
  <cp:contentType/>
  <cp:contentStatus/>
</cp:coreProperties>
</file>