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<sst xmlns="http://schemas.openxmlformats.org/spreadsheetml/2006/main" count="164" uniqueCount="154">
  <si>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臺灣銀行股份有限公司資產負債表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</si>
  <si>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</si>
  <si>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</si>
  <si>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</si>
  <si>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</si>
  <si>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</si>
  <si>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</si>
  <si>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</si>
  <si>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</si>
  <si>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</si>
  <si>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</si>
  <si>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</si>
  <si>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</si>
  <si>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</si>
  <si>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</si>
  <si>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</si>
  <si>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</si>
  <si>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</si>
  <si>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</si>
  <si>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</si>
  <si>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</si>
  <si>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</si>
  <si>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</si>
  <si>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</si>
  <si>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</si>
  <si>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</si>
  <si>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</si>
  <si>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</si>
  <si>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</si>
  <si>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</si>
  <si>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</si>
  <si>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</si>
  <si>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</si>
  <si>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</si>
  <si>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</si>
  <si>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</si>
  <si>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</si>
  <si>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</si>
  <si>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</si>
  <si>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</si>
  <si>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</si>
  <si>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</si>
  <si>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</si>
  <si>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</si>
  <si>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</si>
  <si>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</si>
  <si>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</si>
  <si>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</si>
  <si>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</si>
  <si>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</si>
  <si>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</si>
  <si>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</si>
  <si>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</si>
  <si>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</si>
  <si>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</si>
  <si>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</si>
  <si>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</si>
  <si>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</si>
  <si>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</si>
  <si>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</si>
  <si>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</si>
  <si>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</si>
  <si>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</si>
  <si>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</si>
  <si>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</si>
  <si>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</si>
  <si>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</si>
  <si>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</si>
  <si>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</si>
  <si>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</si>
  <si>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</si>
  <si>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</si>
  <si>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</si>
  <si>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</si>
  <si>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</si>
  <si>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</si>
  <si>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</si>
  <si>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</si>
  <si>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</si>
  <si>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</si>
  <si>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</si>
  <si>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</si>
  <si>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</si>
  <si>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</si>
  <si>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</si>
  <si>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</si>
  <si>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</si>
  <si>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</si>
  <si>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</si>
  <si>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</si>
  <si>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</si>
  <si>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</si>
  <si>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</si>
  <si>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</si>
  <si>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</si>
  <si>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</si>
  <si>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</si>
  <si>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</si>
  <si>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</si>
  <si>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</si>
  <si>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</si>
  <si>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</si>
  <si>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</si>
  <si>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2,214,375,380,632.11</t>
    </r>
    <r>
      <rPr>
        <b/>
        <sz val="10"/>
        <rFont val="華康中明體"/>
        <family val="3"/>
      </rPr>
      <t>元。</t>
    </r>
  </si>
  <si>
    <t>臺灣銀行股份有限公司損益結算表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</si>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</sst>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16" sqref="B16:C16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19.375" style="135" customWidth="1"/>
    <col min="6" max="6" width="19.25390625" style="135" customWidth="1"/>
    <col min="7" max="7" width="18.125" style="135" customWidth="1"/>
    <col min="8" max="8" width="9.75390625" style="160" customWidth="1"/>
    <col min="9" max="16384" width="9.00390625" style="135" customWidth="1"/>
  </cols>
  <sheetData>
    <row r="1" spans="1:8" s="102" customFormat="1" ht="45" customHeight="1">
      <c r="A1" s="100" t="s">
        <v>104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105</v>
      </c>
      <c r="F2" s="107"/>
      <c r="G2" s="108"/>
      <c r="H2" s="109" t="s">
        <v>106</v>
      </c>
    </row>
    <row r="3" spans="1:8" s="110" customFormat="1" ht="21" customHeight="1">
      <c r="A3" s="111" t="s">
        <v>107</v>
      </c>
      <c r="B3" s="111"/>
      <c r="C3" s="111"/>
      <c r="D3" s="112"/>
      <c r="E3" s="113" t="s">
        <v>108</v>
      </c>
      <c r="F3" s="114" t="s">
        <v>109</v>
      </c>
      <c r="G3" s="115" t="s">
        <v>110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111</v>
      </c>
      <c r="C5" s="123"/>
      <c r="D5" s="124"/>
      <c r="E5" s="125">
        <f>SUM(E6:E16)</f>
        <v>39902801802.65</v>
      </c>
      <c r="F5" s="125">
        <f>SUM(F6:F16)</f>
        <v>40659769000</v>
      </c>
      <c r="G5" s="126">
        <f>SUM(G6:G16)</f>
        <v>-756967197.3499985</v>
      </c>
      <c r="H5" s="127">
        <f aca="true" t="shared" si="0" ref="H5:H28">IF(F5=0,0,(G5/F5)*100)</f>
        <v>-1.8617105211542113</v>
      </c>
    </row>
    <row r="6" spans="1:8" ht="15" customHeight="1">
      <c r="A6" s="128"/>
      <c r="B6" s="129" t="s">
        <v>112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113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114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115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116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117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118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119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120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121</v>
      </c>
      <c r="C15" s="130"/>
      <c r="D15" s="131"/>
      <c r="E15" s="132">
        <v>39715129443.65</v>
      </c>
      <c r="F15" s="132">
        <v>40455151000</v>
      </c>
      <c r="G15" s="133">
        <f t="shared" si="1"/>
        <v>-740021556.3499985</v>
      </c>
      <c r="H15" s="134">
        <f t="shared" si="0"/>
        <v>-1.8292393874639066</v>
      </c>
    </row>
    <row r="16" spans="1:8" ht="15" customHeight="1">
      <c r="A16" s="128"/>
      <c r="B16" s="129" t="s">
        <v>122</v>
      </c>
      <c r="C16" s="130"/>
      <c r="D16" s="131"/>
      <c r="E16" s="132">
        <v>187672359</v>
      </c>
      <c r="F16" s="132">
        <v>204618000</v>
      </c>
      <c r="G16" s="133">
        <f t="shared" si="1"/>
        <v>-16945641</v>
      </c>
      <c r="H16" s="134">
        <f t="shared" si="0"/>
        <v>-8.281598393103245</v>
      </c>
    </row>
    <row r="17" spans="1:8" s="122" customFormat="1" ht="21.75" customHeight="1">
      <c r="A17" s="121" t="s">
        <v>123</v>
      </c>
      <c r="C17" s="123"/>
      <c r="D17" s="124"/>
      <c r="E17" s="125">
        <f>SUM(E18:E28)</f>
        <v>32216541241.88</v>
      </c>
      <c r="F17" s="125">
        <f>SUM(F18:F28)</f>
        <v>25617920000</v>
      </c>
      <c r="G17" s="126">
        <f>SUM(G18:G28)</f>
        <v>6598621241.880001</v>
      </c>
      <c r="H17" s="136">
        <f t="shared" si="0"/>
        <v>25.757833742474023</v>
      </c>
    </row>
    <row r="18" spans="1:8" ht="15" customHeight="1">
      <c r="A18" s="128"/>
      <c r="B18" s="129" t="s">
        <v>124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125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126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127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128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129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130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131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132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133</v>
      </c>
      <c r="C27" s="130"/>
      <c r="D27" s="131"/>
      <c r="E27" s="132">
        <v>32206177527.88</v>
      </c>
      <c r="F27" s="132">
        <v>25407024000</v>
      </c>
      <c r="G27" s="133">
        <f t="shared" si="2"/>
        <v>6799153527.880001</v>
      </c>
      <c r="H27" s="134">
        <f t="shared" si="0"/>
        <v>26.76092063312886</v>
      </c>
    </row>
    <row r="28" spans="1:8" ht="15" customHeight="1">
      <c r="A28" s="128"/>
      <c r="B28" s="129" t="s">
        <v>134</v>
      </c>
      <c r="C28" s="130"/>
      <c r="D28" s="131"/>
      <c r="E28" s="132">
        <v>10363714</v>
      </c>
      <c r="F28" s="132">
        <v>210896000</v>
      </c>
      <c r="G28" s="133">
        <f t="shared" si="2"/>
        <v>-200532286</v>
      </c>
      <c r="H28" s="134">
        <f t="shared" si="0"/>
        <v>-95.08586507093544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135</v>
      </c>
      <c r="B30" s="141"/>
      <c r="C30" s="123"/>
      <c r="D30" s="124"/>
      <c r="E30" s="125">
        <f>E5-E17</f>
        <v>7686260560.77</v>
      </c>
      <c r="F30" s="125">
        <f>F5-F17</f>
        <v>15041849000</v>
      </c>
      <c r="G30" s="126">
        <f>G5-G17</f>
        <v>-7355588439.23</v>
      </c>
      <c r="H30" s="136">
        <f aca="true" t="shared" si="3" ref="H30:H35">IF(F30=0,0,(G30/F30)*100)</f>
        <v>-48.90082621644453</v>
      </c>
    </row>
    <row r="31" spans="1:8" s="122" customFormat="1" ht="21.75" customHeight="1">
      <c r="A31" s="121" t="s">
        <v>136</v>
      </c>
      <c r="B31" s="142"/>
      <c r="C31" s="123"/>
      <c r="D31" s="124"/>
      <c r="E31" s="125">
        <f>SUM(E32:E35)</f>
        <v>7051673728.94</v>
      </c>
      <c r="F31" s="125">
        <f>SUM(F32:F35)</f>
        <v>7947173000</v>
      </c>
      <c r="G31" s="126">
        <f>SUM(G32:G35)</f>
        <v>-895499271.0600004</v>
      </c>
      <c r="H31" s="136">
        <f t="shared" si="3"/>
        <v>-11.268148699669686</v>
      </c>
    </row>
    <row r="32" spans="1:8" ht="15" customHeight="1">
      <c r="A32" s="128"/>
      <c r="B32" s="129" t="s">
        <v>137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138</v>
      </c>
      <c r="C33" s="130"/>
      <c r="D33" s="131"/>
      <c r="E33" s="132">
        <v>6669438550.94</v>
      </c>
      <c r="F33" s="132">
        <v>7533897000</v>
      </c>
      <c r="G33" s="133">
        <f>E33-F33</f>
        <v>-864458449.0600004</v>
      </c>
      <c r="H33" s="134">
        <f t="shared" si="3"/>
        <v>-11.47425361748376</v>
      </c>
    </row>
    <row r="34" spans="1:8" ht="15" customHeight="1">
      <c r="A34" s="128"/>
      <c r="B34" s="129" t="s">
        <v>139</v>
      </c>
      <c r="C34" s="130"/>
      <c r="D34" s="131"/>
      <c r="E34" s="132">
        <v>356554318</v>
      </c>
      <c r="F34" s="132">
        <v>367775000</v>
      </c>
      <c r="G34" s="133">
        <f>E34-F34</f>
        <v>-11220682</v>
      </c>
      <c r="H34" s="134">
        <f t="shared" si="3"/>
        <v>-3.0509637686085243</v>
      </c>
    </row>
    <row r="35" spans="1:8" ht="15" customHeight="1">
      <c r="A35" s="128"/>
      <c r="B35" s="129" t="s">
        <v>140</v>
      </c>
      <c r="C35" s="130"/>
      <c r="D35" s="131"/>
      <c r="E35" s="132">
        <v>25680860</v>
      </c>
      <c r="F35" s="132">
        <v>45501000</v>
      </c>
      <c r="G35" s="133">
        <f>E35-F35</f>
        <v>-19820140</v>
      </c>
      <c r="H35" s="134">
        <f t="shared" si="3"/>
        <v>-43.559789894727594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141</v>
      </c>
      <c r="C37" s="143"/>
      <c r="D37" s="124"/>
      <c r="E37" s="125">
        <f>E30-E31</f>
        <v>634586831.8300009</v>
      </c>
      <c r="F37" s="125">
        <f>F30-F31</f>
        <v>7094676000</v>
      </c>
      <c r="G37" s="126">
        <f>G30-G31</f>
        <v>-6460089168.169999</v>
      </c>
      <c r="H37" s="136">
        <f>IF(F37=0,0,(G37/F37)*100)</f>
        <v>-91.05545014557393</v>
      </c>
    </row>
    <row r="38" spans="1:8" s="122" customFormat="1" ht="21.75" customHeight="1">
      <c r="A38" s="121" t="s">
        <v>142</v>
      </c>
      <c r="B38" s="142"/>
      <c r="C38" s="123"/>
      <c r="D38" s="124"/>
      <c r="E38" s="125">
        <f>SUM(E39:E40)</f>
        <v>5618186149.73</v>
      </c>
      <c r="F38" s="125">
        <f>SUM(F39:F40)</f>
        <v>262171000</v>
      </c>
      <c r="G38" s="126">
        <f>SUM(G39:G40)</f>
        <v>5356015149.73</v>
      </c>
      <c r="H38" s="136">
        <f>IF(F38=0,0,(G38/F38)*100)</f>
        <v>2042.947217552666</v>
      </c>
    </row>
    <row r="39" spans="1:8" ht="15" customHeight="1">
      <c r="A39" s="128"/>
      <c r="B39" s="129" t="s">
        <v>143</v>
      </c>
      <c r="C39" s="130"/>
      <c r="D39" s="131"/>
      <c r="E39" s="132"/>
      <c r="F39" s="132"/>
      <c r="G39" s="133">
        <f>E39-F39</f>
        <v>0</v>
      </c>
      <c r="H39" s="134">
        <f>IF(F39=0,0,(G39/F39)*100)</f>
        <v>0</v>
      </c>
    </row>
    <row r="40" spans="1:8" ht="15" customHeight="1">
      <c r="A40" s="128"/>
      <c r="B40" s="129" t="s">
        <v>144</v>
      </c>
      <c r="C40" s="130"/>
      <c r="D40" s="131"/>
      <c r="E40" s="132">
        <v>5618186149.73</v>
      </c>
      <c r="F40" s="132">
        <v>262171000</v>
      </c>
      <c r="G40" s="133">
        <f>E40-F40</f>
        <v>5356015149.73</v>
      </c>
      <c r="H40" s="134">
        <f>IF(F40=0,0,(G40/F40)*100)</f>
        <v>2042.947217552666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145</v>
      </c>
      <c r="B42" s="142"/>
      <c r="C42" s="123"/>
      <c r="D42" s="144"/>
      <c r="E42" s="125">
        <f>SUM(E43:E44)</f>
        <v>149450223.25</v>
      </c>
      <c r="F42" s="125">
        <f>SUM(F43:F44)</f>
        <v>305073000</v>
      </c>
      <c r="G42" s="126">
        <f>SUM(G43:G44)</f>
        <v>-155622776.75</v>
      </c>
      <c r="H42" s="136">
        <f>IF(F42=0,0,(G42/F42)*100)</f>
        <v>-51.01165188331973</v>
      </c>
    </row>
    <row r="43" spans="1:8" ht="15" customHeight="1">
      <c r="A43" s="128"/>
      <c r="B43" s="129" t="s">
        <v>146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147</v>
      </c>
      <c r="C44" s="130"/>
      <c r="D44" s="131"/>
      <c r="E44" s="132">
        <v>149450223.25</v>
      </c>
      <c r="F44" s="132">
        <v>305073000</v>
      </c>
      <c r="G44" s="133">
        <f>E44-F44</f>
        <v>-155622776.75</v>
      </c>
      <c r="H44" s="145">
        <f>IF(F44=0,0,(G44/F44)*100)</f>
        <v>-51.01165188331973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148</v>
      </c>
      <c r="C46" s="143"/>
      <c r="D46" s="124"/>
      <c r="E46" s="125">
        <f>E38-E42</f>
        <v>5468735926.48</v>
      </c>
      <c r="F46" s="125">
        <f>F38-F42</f>
        <v>-42902000</v>
      </c>
      <c r="G46" s="126">
        <f>G38-G42</f>
        <v>5511637926.48</v>
      </c>
      <c r="H46" s="136">
        <f aca="true" t="shared" si="4" ref="H46:H51">IF(F46=0,0,(G46/F46)*100)</f>
        <v>-12847.04192457228</v>
      </c>
    </row>
    <row r="47" spans="1:8" s="122" customFormat="1" ht="21.75" customHeight="1">
      <c r="A47" s="121" t="s">
        <v>149</v>
      </c>
      <c r="C47" s="143"/>
      <c r="D47" s="124"/>
      <c r="E47" s="125">
        <f>E37+E46</f>
        <v>6103322758.31</v>
      </c>
      <c r="F47" s="125">
        <f>F37+F46</f>
        <v>7051774000</v>
      </c>
      <c r="G47" s="126">
        <f>G37+G46</f>
        <v>-948451241.6899996</v>
      </c>
      <c r="H47" s="147">
        <f t="shared" si="4"/>
        <v>-13.449824706378843</v>
      </c>
    </row>
    <row r="48" spans="1:8" s="122" customFormat="1" ht="21.75" customHeight="1">
      <c r="A48" s="121" t="s">
        <v>150</v>
      </c>
      <c r="C48" s="143"/>
      <c r="D48" s="124"/>
      <c r="E48" s="148">
        <v>494817463</v>
      </c>
      <c r="F48" s="148">
        <v>519019000</v>
      </c>
      <c r="G48" s="126">
        <f>E48-F48</f>
        <v>-24201537</v>
      </c>
      <c r="H48" s="147">
        <f t="shared" si="4"/>
        <v>-4.662938543675665</v>
      </c>
    </row>
    <row r="49" spans="1:8" s="122" customFormat="1" ht="21.75" customHeight="1">
      <c r="A49" s="121" t="s">
        <v>151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152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153</v>
      </c>
      <c r="B51" s="150"/>
      <c r="C51" s="151"/>
      <c r="D51" s="152"/>
      <c r="E51" s="153">
        <f>E47-E48+E49+E50</f>
        <v>5608505295.31</v>
      </c>
      <c r="F51" s="153">
        <f>F47-F48+F49+F50</f>
        <v>6532755000</v>
      </c>
      <c r="G51" s="154">
        <f>E51-F51</f>
        <v>-924249704.6899996</v>
      </c>
      <c r="H51" s="155">
        <f t="shared" si="4"/>
        <v>-14.147931534092425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4" sqref="E14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25390625" style="93" customWidth="1"/>
    <col min="6" max="6" width="7.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375" style="99" customWidth="1"/>
    <col min="12" max="12" width="7.37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2720939744032.3105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2494361850881.21</v>
      </c>
      <c r="L6" s="30">
        <f aca="true" t="shared" si="1" ref="L6:L35">IF(K$59&gt;0,(K6/K$59)*100,0)</f>
        <v>91.67280739501706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845675443755.66</v>
      </c>
      <c r="F7" s="28">
        <f t="shared" si="0"/>
        <v>31.08027091046151</v>
      </c>
      <c r="G7" s="35" t="s">
        <v>10</v>
      </c>
      <c r="H7" s="33"/>
      <c r="I7" s="33"/>
      <c r="J7" s="34"/>
      <c r="K7" s="28">
        <f>SUM(K8:K16)</f>
        <v>246769270644.26996</v>
      </c>
      <c r="L7" s="36">
        <f t="shared" si="1"/>
        <v>9.069266277781256</v>
      </c>
    </row>
    <row r="8" spans="1:12" s="46" customFormat="1" ht="13.5" customHeight="1">
      <c r="A8" s="7"/>
      <c r="B8" s="38" t="s">
        <v>11</v>
      </c>
      <c r="C8" s="39"/>
      <c r="D8" s="40"/>
      <c r="E8" s="41">
        <v>23471366883.7</v>
      </c>
      <c r="F8" s="42">
        <f t="shared" si="0"/>
        <v>0.8626198700349199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>
        <v>137267064022.04</v>
      </c>
      <c r="F9" s="42">
        <f t="shared" si="0"/>
        <v>5.044840273405554</v>
      </c>
      <c r="G9" s="43"/>
      <c r="H9" s="44" t="s">
        <v>14</v>
      </c>
      <c r="I9" s="39"/>
      <c r="J9" s="40"/>
      <c r="K9" s="41">
        <v>10121154154.27</v>
      </c>
      <c r="L9" s="45">
        <f t="shared" si="1"/>
        <v>0.3719727412732377</v>
      </c>
    </row>
    <row r="10" spans="1:12" s="46" customFormat="1" ht="13.5" customHeight="1">
      <c r="A10" s="7"/>
      <c r="B10" s="38" t="s">
        <v>15</v>
      </c>
      <c r="C10" s="38"/>
      <c r="D10" s="47"/>
      <c r="E10" s="41">
        <v>482959937208.71</v>
      </c>
      <c r="F10" s="42">
        <f t="shared" si="0"/>
        <v>17.74974761083776</v>
      </c>
      <c r="G10" s="43"/>
      <c r="H10" s="38" t="s">
        <v>16</v>
      </c>
      <c r="I10" s="39"/>
      <c r="J10" s="40"/>
      <c r="K10" s="41">
        <v>173033352245.58</v>
      </c>
      <c r="L10" s="45">
        <f t="shared" si="1"/>
        <v>6.359323194314931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111036195492</v>
      </c>
      <c r="F11" s="42">
        <f t="shared" si="0"/>
        <v>4.080803176017759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32261458637.37</v>
      </c>
      <c r="F12" s="42">
        <f t="shared" si="0"/>
        <v>1.1856733949411158</v>
      </c>
      <c r="G12" s="48"/>
      <c r="H12" s="38" t="s">
        <v>20</v>
      </c>
      <c r="I12" s="39"/>
      <c r="J12" s="40"/>
      <c r="K12" s="41">
        <v>50661824296.4</v>
      </c>
      <c r="L12" s="45">
        <f t="shared" si="1"/>
        <v>1.861923785982907</v>
      </c>
    </row>
    <row r="13" spans="1:12" s="46" customFormat="1" ht="13.5" customHeight="1">
      <c r="A13" s="7"/>
      <c r="B13" s="38" t="s">
        <v>21</v>
      </c>
      <c r="C13" s="38"/>
      <c r="D13" s="47"/>
      <c r="E13" s="41">
        <v>788642.16</v>
      </c>
      <c r="F13" s="42">
        <f t="shared" si="0"/>
        <v>2.898418319368101E-05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0</v>
      </c>
      <c r="F14" s="42">
        <f t="shared" si="0"/>
        <v>0</v>
      </c>
      <c r="G14" s="48"/>
      <c r="H14" s="38" t="s">
        <v>24</v>
      </c>
      <c r="I14" s="39"/>
      <c r="J14" s="40"/>
      <c r="K14" s="41">
        <v>843544583.02</v>
      </c>
      <c r="L14" s="45">
        <f t="shared" si="1"/>
        <v>0.03100195749906262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2724618520.65</v>
      </c>
      <c r="F15" s="42">
        <f t="shared" si="0"/>
        <v>0.10013520242871082</v>
      </c>
      <c r="G15" s="48"/>
      <c r="H15" s="38" t="s">
        <v>26</v>
      </c>
      <c r="I15" s="39"/>
      <c r="J15" s="40"/>
      <c r="K15" s="41">
        <v>12109395365</v>
      </c>
      <c r="L15" s="45">
        <f t="shared" si="1"/>
        <v>0.4450445987111211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55954014349.03</v>
      </c>
      <c r="F16" s="42">
        <f t="shared" si="0"/>
        <v>2.056422398612498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2226001938812.34</v>
      </c>
      <c r="L17" s="36">
        <f t="shared" si="1"/>
        <v>81.81004168484472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1571991172839.1401</v>
      </c>
      <c r="F18" s="28">
        <f t="shared" si="0"/>
        <v>57.773832599082844</v>
      </c>
      <c r="G18" s="48"/>
      <c r="H18" s="50" t="s">
        <v>32</v>
      </c>
      <c r="I18" s="51"/>
      <c r="J18" s="52"/>
      <c r="K18" s="41">
        <v>251133610008.65</v>
      </c>
      <c r="L18" s="45">
        <f t="shared" si="1"/>
        <v>9.229664514234384</v>
      </c>
    </row>
    <row r="19" spans="2:12" s="46" customFormat="1" ht="13.5" customHeight="1">
      <c r="B19" s="38" t="s">
        <v>33</v>
      </c>
      <c r="C19" s="38"/>
      <c r="D19" s="34"/>
      <c r="E19" s="41">
        <v>5452110191</v>
      </c>
      <c r="F19" s="42">
        <f t="shared" si="0"/>
        <v>0.20037599887898355</v>
      </c>
      <c r="G19" s="43"/>
      <c r="H19" s="38" t="s">
        <v>34</v>
      </c>
      <c r="I19" s="39"/>
      <c r="J19" s="40"/>
      <c r="K19" s="41">
        <v>107408336329.72</v>
      </c>
      <c r="L19" s="45">
        <f t="shared" si="1"/>
        <v>3.9474720660497127</v>
      </c>
    </row>
    <row r="20" spans="1:12" s="37" customFormat="1" ht="13.5" customHeight="1">
      <c r="A20" s="53"/>
      <c r="B20" s="38" t="s">
        <v>35</v>
      </c>
      <c r="C20" s="38"/>
      <c r="D20" s="47"/>
      <c r="E20" s="41">
        <v>388713238282.96</v>
      </c>
      <c r="F20" s="42">
        <f t="shared" si="0"/>
        <v>14.28599215162716</v>
      </c>
      <c r="G20" s="48"/>
      <c r="H20" s="38" t="s">
        <v>36</v>
      </c>
      <c r="I20" s="39"/>
      <c r="J20" s="40"/>
      <c r="K20" s="41">
        <v>365519747914.76</v>
      </c>
      <c r="L20" s="45">
        <f t="shared" si="1"/>
        <v>13.433584801590506</v>
      </c>
    </row>
    <row r="21" spans="1:12" s="37" customFormat="1" ht="13.5" customHeight="1">
      <c r="A21" s="7"/>
      <c r="B21" s="38" t="s">
        <v>37</v>
      </c>
      <c r="C21" s="38"/>
      <c r="D21" s="47"/>
      <c r="E21" s="41">
        <v>76863525202.11</v>
      </c>
      <c r="F21" s="42">
        <f t="shared" si="0"/>
        <v>2.82488891459984</v>
      </c>
      <c r="G21" s="43"/>
      <c r="H21" s="38" t="s">
        <v>38</v>
      </c>
      <c r="I21" s="39"/>
      <c r="J21" s="40"/>
      <c r="K21" s="41">
        <v>1501616875893.21</v>
      </c>
      <c r="L21" s="45">
        <f t="shared" si="1"/>
        <v>55.18743585508004</v>
      </c>
    </row>
    <row r="22" spans="1:12" s="46" customFormat="1" ht="13.5" customHeight="1">
      <c r="A22" s="7"/>
      <c r="B22" s="38" t="s">
        <v>39</v>
      </c>
      <c r="C22" s="38"/>
      <c r="D22" s="47"/>
      <c r="E22" s="41">
        <v>456131695718</v>
      </c>
      <c r="F22" s="42">
        <f t="shared" si="0"/>
        <v>16.763755857453617</v>
      </c>
      <c r="G22" s="43"/>
      <c r="H22" s="38" t="s">
        <v>40</v>
      </c>
      <c r="I22" s="39"/>
      <c r="J22" s="40"/>
      <c r="K22" s="41">
        <v>323368666</v>
      </c>
      <c r="L22" s="45">
        <f t="shared" si="1"/>
        <v>0.011884447890080146</v>
      </c>
    </row>
    <row r="23" spans="1:12" s="46" customFormat="1" ht="13.5" customHeight="1">
      <c r="A23" s="7"/>
      <c r="B23" s="38" t="s">
        <v>41</v>
      </c>
      <c r="C23" s="38"/>
      <c r="D23" s="47"/>
      <c r="E23" s="41">
        <v>135612468860.26</v>
      </c>
      <c r="F23" s="42">
        <f t="shared" si="0"/>
        <v>4.9840305783210175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>
        <v>171282500453</v>
      </c>
      <c r="F24" s="42">
        <f t="shared" si="0"/>
        <v>6.2949758747383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>
        <v>337935634131.81</v>
      </c>
      <c r="F25" s="42">
        <f t="shared" si="0"/>
        <v>12.419813223463912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206198313814.19</v>
      </c>
      <c r="F27" s="28">
        <f t="shared" si="0"/>
        <v>7.5782021364653</v>
      </c>
      <c r="G27" s="35" t="s">
        <v>50</v>
      </c>
      <c r="H27" s="32"/>
      <c r="I27" s="32"/>
      <c r="J27" s="34"/>
      <c r="K27" s="28">
        <f>K28+K29</f>
        <v>19523530799.5</v>
      </c>
      <c r="L27" s="36">
        <f t="shared" si="1"/>
        <v>0.7175289655833027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18190976091.5</v>
      </c>
      <c r="L28" s="45">
        <f t="shared" si="1"/>
        <v>0.668554903922341</v>
      </c>
    </row>
    <row r="29" spans="2:12" s="37" customFormat="1" ht="13.5" customHeight="1">
      <c r="B29" s="38" t="s">
        <v>53</v>
      </c>
      <c r="C29" s="38"/>
      <c r="D29" s="34"/>
      <c r="E29" s="41">
        <v>168054753591.19</v>
      </c>
      <c r="F29" s="42">
        <f t="shared" si="0"/>
        <v>6.176349695349755</v>
      </c>
      <c r="G29" s="48"/>
      <c r="H29" s="38" t="s">
        <v>54</v>
      </c>
      <c r="I29" s="39"/>
      <c r="J29" s="40"/>
      <c r="K29" s="41">
        <v>1332554708</v>
      </c>
      <c r="L29" s="45">
        <f t="shared" si="1"/>
        <v>0.048974061660961805</v>
      </c>
    </row>
    <row r="30" spans="1:12" s="37" customFormat="1" ht="13.5" customHeight="1">
      <c r="A30" s="7"/>
      <c r="B30" s="38" t="s">
        <v>55</v>
      </c>
      <c r="C30" s="38"/>
      <c r="D30" s="47"/>
      <c r="E30" s="41">
        <v>38143560223</v>
      </c>
      <c r="F30" s="42">
        <f t="shared" si="0"/>
        <v>1.4018524411155449</v>
      </c>
      <c r="G30" s="35" t="s">
        <v>56</v>
      </c>
      <c r="H30" s="32"/>
      <c r="I30" s="32"/>
      <c r="J30" s="34"/>
      <c r="K30" s="28">
        <f>SUM(K31:K35)</f>
        <v>2067110625.1</v>
      </c>
      <c r="L30" s="36">
        <f t="shared" si="1"/>
        <v>0.07597046680778881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74754158284.98001</v>
      </c>
      <c r="F31" s="28">
        <f t="shared" si="0"/>
        <v>2.7473654441975146</v>
      </c>
      <c r="G31" s="48"/>
      <c r="H31" s="38" t="s">
        <v>58</v>
      </c>
      <c r="I31" s="39"/>
      <c r="J31" s="40"/>
      <c r="K31" s="41">
        <v>302708061.82</v>
      </c>
      <c r="L31" s="45">
        <f t="shared" si="1"/>
        <v>0.011125129194202598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65242415445.21</v>
      </c>
      <c r="F32" s="42">
        <f t="shared" si="0"/>
        <v>2.397789792600246</v>
      </c>
      <c r="G32" s="48"/>
      <c r="H32" s="38" t="s">
        <v>60</v>
      </c>
      <c r="I32" s="39"/>
      <c r="J32" s="40"/>
      <c r="K32" s="41">
        <v>1238082179.8</v>
      </c>
      <c r="L32" s="45">
        <f t="shared" si="1"/>
        <v>0.045502006522394285</v>
      </c>
    </row>
    <row r="33" spans="2:12" s="37" customFormat="1" ht="13.5" customHeight="1">
      <c r="B33" s="38" t="s">
        <v>61</v>
      </c>
      <c r="C33" s="38"/>
      <c r="D33" s="34"/>
      <c r="E33" s="41"/>
      <c r="F33" s="42">
        <f t="shared" si="0"/>
        <v>0</v>
      </c>
      <c r="G33" s="48"/>
      <c r="H33" s="38" t="s">
        <v>62</v>
      </c>
      <c r="I33" s="39"/>
      <c r="J33" s="40"/>
      <c r="K33" s="41">
        <v>35141497</v>
      </c>
      <c r="L33" s="45">
        <f t="shared" si="1"/>
        <v>0.0012915205886890346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6989532373.39</v>
      </c>
      <c r="F34" s="42">
        <f t="shared" si="0"/>
        <v>0.25687935165487447</v>
      </c>
      <c r="G34" s="43"/>
      <c r="H34" s="38" t="s">
        <v>64</v>
      </c>
      <c r="I34" s="39"/>
      <c r="J34" s="40"/>
      <c r="K34" s="41">
        <v>482940194</v>
      </c>
      <c r="L34" s="45">
        <f t="shared" si="1"/>
        <v>0.01774902200826779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1556032729.33</v>
      </c>
      <c r="F35" s="42">
        <f t="shared" si="0"/>
        <v>0.057187327751111065</v>
      </c>
      <c r="G35" s="43"/>
      <c r="H35" s="38" t="s">
        <v>66</v>
      </c>
      <c r="I35" s="39"/>
      <c r="J35" s="40"/>
      <c r="K35" s="41">
        <v>8238692.48</v>
      </c>
      <c r="L35" s="45">
        <f t="shared" si="1"/>
        <v>0.0003027884942351068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302725669.89</v>
      </c>
      <c r="F36" s="42">
        <f t="shared" si="0"/>
        <v>0.011125776326137019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229018236.23</v>
      </c>
      <c r="F37" s="42">
        <f t="shared" si="0"/>
        <v>0.008416880114022857</v>
      </c>
      <c r="G37" s="43"/>
      <c r="H37" s="55" t="s">
        <v>69</v>
      </c>
      <c r="I37" s="56"/>
      <c r="J37" s="57"/>
      <c r="K37" s="28">
        <f>K38+K41+K43+K47+K54+K56</f>
        <v>226577893151.1</v>
      </c>
      <c r="L37" s="36">
        <f aca="true" t="shared" si="2" ref="L37:L57">IF(K$59&gt;0,(K37/K$59)*100,0)</f>
        <v>8.32719260498293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40792007.55</v>
      </c>
      <c r="F38" s="42">
        <f t="shared" si="0"/>
        <v>0.0014991881992045908</v>
      </c>
      <c r="G38" s="35" t="s">
        <v>71</v>
      </c>
      <c r="H38" s="32"/>
      <c r="I38" s="32"/>
      <c r="J38" s="34"/>
      <c r="K38" s="28">
        <f>SUM(K39:K40)</f>
        <v>48000000000</v>
      </c>
      <c r="L38" s="36">
        <f t="shared" si="2"/>
        <v>1.7640963974037207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1012264825</v>
      </c>
      <c r="F39" s="42">
        <f t="shared" si="0"/>
        <v>0.037202765229187654</v>
      </c>
      <c r="G39" s="49"/>
      <c r="H39" s="38" t="s">
        <v>71</v>
      </c>
      <c r="I39" s="39"/>
      <c r="J39" s="40"/>
      <c r="K39" s="41">
        <v>48000000000</v>
      </c>
      <c r="L39" s="45">
        <f t="shared" si="2"/>
        <v>1.7640963974037207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0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0"/>
        <v>0</v>
      </c>
      <c r="G41" s="35" t="s">
        <v>76</v>
      </c>
      <c r="H41" s="32"/>
      <c r="I41" s="32"/>
      <c r="J41" s="34"/>
      <c r="K41" s="28">
        <f>K42</f>
        <v>97159325016.66</v>
      </c>
      <c r="L41" s="36">
        <f t="shared" si="2"/>
        <v>3.5708003174180645</v>
      </c>
    </row>
    <row r="42" spans="1:12" s="46" customFormat="1" ht="13.5" customHeight="1">
      <c r="A42" s="7"/>
      <c r="B42" s="38" t="s">
        <v>77</v>
      </c>
      <c r="C42" s="38"/>
      <c r="D42" s="47"/>
      <c r="E42" s="41">
        <v>-618623001.62</v>
      </c>
      <c r="F42" s="42">
        <f t="shared" si="0"/>
        <v>-0.022735637677269122</v>
      </c>
      <c r="G42" s="49"/>
      <c r="H42" s="38" t="s">
        <v>76</v>
      </c>
      <c r="I42" s="38"/>
      <c r="J42" s="47"/>
      <c r="K42" s="41">
        <v>97159325016.66</v>
      </c>
      <c r="L42" s="45">
        <f t="shared" si="2"/>
        <v>3.5708003174180645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36769639104.44</v>
      </c>
      <c r="L43" s="36">
        <f t="shared" si="2"/>
        <v>1.3513580807911996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>
        <v>31161133809.13</v>
      </c>
      <c r="L44" s="45">
        <f t="shared" si="2"/>
        <v>1.1452342477437816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>
        <v>5608505295.31</v>
      </c>
      <c r="L45" s="45">
        <f t="shared" si="2"/>
        <v>0.20612383304741796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976120616.97</v>
      </c>
      <c r="F46" s="28">
        <f t="shared" si="0"/>
        <v>0.03587439299642237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976120616.97</v>
      </c>
      <c r="F47" s="42">
        <f t="shared" si="0"/>
        <v>0.03587439299642237</v>
      </c>
      <c r="G47" s="35" t="s">
        <v>87</v>
      </c>
      <c r="H47" s="32"/>
      <c r="I47" s="32"/>
      <c r="J47" s="34"/>
      <c r="K47" s="28">
        <f>SUM(K48:K53)</f>
        <v>44648929030</v>
      </c>
      <c r="L47" s="36">
        <f t="shared" si="2"/>
        <v>1.6409378093699456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21344534721.37</v>
      </c>
      <c r="F48" s="28">
        <f t="shared" si="0"/>
        <v>0.7844545167964049</v>
      </c>
      <c r="G48" s="61"/>
      <c r="H48" s="38" t="s">
        <v>89</v>
      </c>
      <c r="I48" s="38"/>
      <c r="J48" s="47"/>
      <c r="K48" s="41">
        <v>28178447089</v>
      </c>
      <c r="L48" s="45">
        <f t="shared" si="2"/>
        <v>1.035614520711172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>
        <v>8479541382.94</v>
      </c>
      <c r="F49" s="42">
        <f t="shared" si="0"/>
        <v>0.31164017511000447</v>
      </c>
      <c r="G49" s="61"/>
      <c r="H49" s="38" t="s">
        <v>91</v>
      </c>
      <c r="I49" s="38"/>
      <c r="J49" s="47"/>
      <c r="K49" s="41">
        <v>-243295459</v>
      </c>
      <c r="L49" s="45">
        <f t="shared" si="2"/>
        <v>-0.008941596723470512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11937478033.92</v>
      </c>
      <c r="F50" s="42">
        <f t="shared" si="0"/>
        <v>0.4387262915359233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>
        <v>435591072.3</v>
      </c>
      <c r="F51" s="42">
        <f t="shared" si="0"/>
        <v>0.016008846695534446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>
        <v>486538746</v>
      </c>
      <c r="F52" s="42">
        <f t="shared" si="0"/>
        <v>0.017881276021165078</v>
      </c>
      <c r="H52" s="64" t="s">
        <v>97</v>
      </c>
      <c r="I52" s="64"/>
      <c r="J52" s="34"/>
      <c r="K52" s="41">
        <v>16713777400</v>
      </c>
      <c r="L52" s="45">
        <f t="shared" si="2"/>
        <v>0.6142648853822443</v>
      </c>
    </row>
    <row r="53" spans="1:12" s="67" customFormat="1" ht="13.5" customHeight="1">
      <c r="A53" s="7"/>
      <c r="B53" s="38" t="s">
        <v>98</v>
      </c>
      <c r="C53" s="39"/>
      <c r="D53" s="47"/>
      <c r="E53" s="41">
        <v>5385486.21</v>
      </c>
      <c r="F53" s="42">
        <f t="shared" si="0"/>
        <v>0.00019792743377767532</v>
      </c>
      <c r="G53" s="61"/>
      <c r="H53" s="64" t="s">
        <v>99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2720939744032.3105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2720939744032.31</v>
      </c>
      <c r="L59" s="79">
        <f>IF(K$59&gt;0,(K59/K$59)*100,0)</f>
        <v>100</v>
      </c>
    </row>
    <row r="60" spans="1:12" s="85" customFormat="1" ht="15" customHeight="1">
      <c r="A60" s="81" t="s">
        <v>103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2009-09-14T08:14:23Z</dcterms:created>
  <dcterms:modified xsi:type="dcterms:W3CDTF">2009-09-14T08:16:13Z</dcterms:modified>
  <cp:category/>
  <cp:version/>
  <cp:contentType/>
  <cp:contentStatus/>
</cp:coreProperties>
</file>