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<sst xmlns="http://schemas.openxmlformats.org/spreadsheetml/2006/main" count="162" uniqueCount="152">
  <si>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交通部臺灣鐵路管理局資產負債表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</si>
  <si>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</si>
  <si>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</si>
  <si>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</si>
  <si>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</si>
  <si>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</si>
  <si>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</si>
  <si>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</si>
  <si>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</si>
  <si>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</si>
  <si>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</si>
  <si>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</si>
  <si>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</si>
  <si>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</si>
  <si>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</si>
  <si>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</si>
  <si>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</si>
  <si>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</si>
  <si>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</si>
  <si>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</si>
  <si>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</si>
  <si>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</si>
  <si>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</si>
  <si>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</si>
  <si>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</si>
  <si>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</si>
  <si>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</si>
  <si>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</si>
  <si>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</si>
  <si>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</si>
  <si>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</si>
  <si>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</si>
  <si>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</si>
  <si>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</si>
  <si>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</si>
  <si>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</si>
  <si>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</si>
  <si>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</si>
  <si>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</si>
  <si>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</si>
  <si>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</si>
  <si>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</si>
  <si>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</si>
  <si>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</si>
  <si>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</si>
  <si>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</si>
  <si>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</si>
  <si>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</si>
  <si>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</si>
  <si>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</si>
  <si>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</si>
  <si>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</si>
  <si>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</si>
  <si>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</si>
  <si>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</si>
  <si>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</si>
  <si>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</si>
  <si>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</si>
  <si>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</si>
  <si>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</si>
  <si>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</si>
  <si>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</si>
  <si>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</si>
  <si>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</si>
  <si>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</si>
  <si>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</si>
  <si>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</si>
  <si>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</si>
  <si>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</si>
  <si>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</si>
  <si>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</si>
  <si>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</si>
  <si>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</si>
  <si>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</si>
  <si>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</si>
  <si>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</si>
  <si>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</si>
  <si>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</si>
  <si>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</si>
  <si>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</si>
  <si>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</si>
  <si>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</si>
  <si>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</si>
  <si>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</si>
  <si>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</si>
  <si>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</si>
  <si>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</si>
  <si>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</si>
  <si>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</si>
  <si>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</si>
  <si>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</si>
  <si>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</si>
  <si>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</si>
  <si>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</si>
  <si>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</si>
  <si>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</si>
  <si>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</si>
  <si>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</si>
  <si>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</si>
  <si>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</si>
  <si>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</si>
  <si>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)448,714,971</t>
    </r>
    <r>
      <rPr>
        <sz val="10"/>
        <rFont val="華康中明體"/>
        <family val="3"/>
      </rPr>
      <t>元。</t>
    </r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</si>
  <si>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</si>
  <si>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</si>
  <si>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</si>
  <si>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</si>
  <si>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</si>
  <si>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</si>
  <si>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</si>
  <si>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</si>
  <si>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</si>
  <si>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</si>
  <si>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</si>
  <si>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</si>
  <si>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</si>
  <si>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</si>
  <si>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</si>
  <si>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</si>
  <si>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</si>
  <si>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</si>
  <si>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</si>
  <si>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</si>
  <si>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</si>
  <si>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</si>
  <si>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</si>
  <si>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</si>
  <si>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</si>
  <si>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</si>
  <si>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</si>
  <si>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</si>
  <si>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</si>
  <si>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</si>
  <si>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</si>
  <si>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</si>
  <si>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</si>
  <si>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交通部臺灣鐵路管理局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</si>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</sst>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135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136</v>
      </c>
      <c r="F2" s="107"/>
      <c r="G2" s="108"/>
      <c r="H2" s="109" t="s">
        <v>102</v>
      </c>
    </row>
    <row r="3" spans="1:8" s="110" customFormat="1" ht="21" customHeight="1">
      <c r="A3" s="111" t="s">
        <v>103</v>
      </c>
      <c r="B3" s="111"/>
      <c r="C3" s="111"/>
      <c r="D3" s="112"/>
      <c r="E3" s="113" t="s">
        <v>137</v>
      </c>
      <c r="F3" s="113" t="s">
        <v>138</v>
      </c>
      <c r="G3" s="114" t="s">
        <v>104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139</v>
      </c>
      <c r="C5" s="122"/>
      <c r="D5" s="123"/>
      <c r="E5" s="124">
        <f>SUM(E6:E16)</f>
        <v>10381979848.08</v>
      </c>
      <c r="F5" s="124">
        <f>SUM(F6:F16)</f>
        <v>10090664000</v>
      </c>
      <c r="G5" s="125">
        <f>SUM(G6:G16)</f>
        <v>291315848.0799999</v>
      </c>
      <c r="H5" s="126">
        <f>IF(F5=0,0,(G5/F5)*100)</f>
        <v>2.886983929699769</v>
      </c>
    </row>
    <row r="6" spans="1:8" ht="14.25" customHeight="1">
      <c r="A6" s="7"/>
      <c r="B6" s="127" t="s">
        <v>105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106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107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108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109</v>
      </c>
      <c r="C10" s="128"/>
      <c r="D10" s="129"/>
      <c r="E10" s="130">
        <v>8196005951</v>
      </c>
      <c r="F10" s="130">
        <v>8111000000</v>
      </c>
      <c r="G10" s="131">
        <f t="shared" si="0"/>
        <v>85005951</v>
      </c>
      <c r="H10" s="132">
        <f t="shared" si="1"/>
        <v>1.0480329305880902</v>
      </c>
    </row>
    <row r="11" spans="1:8" ht="14.25" customHeight="1">
      <c r="A11" s="7"/>
      <c r="B11" s="127" t="s">
        <v>110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140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111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112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113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4.25" customHeight="1">
      <c r="A16" s="7"/>
      <c r="B16" s="127" t="s">
        <v>114</v>
      </c>
      <c r="C16" s="128"/>
      <c r="D16" s="129"/>
      <c r="E16" s="130">
        <v>2185973897.08</v>
      </c>
      <c r="F16" s="130">
        <v>1979664000</v>
      </c>
      <c r="G16" s="131">
        <f>E16-F16</f>
        <v>206309897.07999992</v>
      </c>
      <c r="H16" s="132">
        <f t="shared" si="1"/>
        <v>10.421460261943437</v>
      </c>
    </row>
    <row r="17" spans="1:8" s="121" customFormat="1" ht="18.75" customHeight="1">
      <c r="A17" s="120" t="s">
        <v>115</v>
      </c>
      <c r="C17" s="122"/>
      <c r="D17" s="123"/>
      <c r="E17" s="124">
        <f>SUM(E18:E28)</f>
        <v>11716114554.580002</v>
      </c>
      <c r="F17" s="124">
        <f>SUM(F18:F28)</f>
        <v>13042873000</v>
      </c>
      <c r="G17" s="125">
        <f>SUM(G18:G28)</f>
        <v>-1326758445.4199991</v>
      </c>
      <c r="H17" s="133">
        <f t="shared" si="1"/>
        <v>-10.172286776234033</v>
      </c>
    </row>
    <row r="18" spans="1:8" ht="14.25" customHeight="1">
      <c r="A18" s="7"/>
      <c r="B18" s="127" t="s">
        <v>116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117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118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119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120</v>
      </c>
      <c r="C22" s="128"/>
      <c r="D22" s="129"/>
      <c r="E22" s="130">
        <v>10891343701.29</v>
      </c>
      <c r="F22" s="130">
        <v>12094541000</v>
      </c>
      <c r="G22" s="131">
        <f t="shared" si="2"/>
        <v>-1203197298.709999</v>
      </c>
      <c r="H22" s="132">
        <f t="shared" si="1"/>
        <v>-9.948267558975568</v>
      </c>
    </row>
    <row r="23" spans="1:8" ht="14.25" customHeight="1">
      <c r="A23" s="7"/>
      <c r="B23" s="127" t="s">
        <v>121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141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122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123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124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4.25" customHeight="1">
      <c r="A28" s="7"/>
      <c r="B28" s="127" t="s">
        <v>125</v>
      </c>
      <c r="C28" s="128"/>
      <c r="D28" s="129"/>
      <c r="E28" s="130">
        <v>824770853.29</v>
      </c>
      <c r="F28" s="130">
        <v>948332000</v>
      </c>
      <c r="G28" s="131">
        <f>E28-F28</f>
        <v>-123561146.71000004</v>
      </c>
      <c r="H28" s="132">
        <f t="shared" si="1"/>
        <v>-13.029313226802433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142</v>
      </c>
      <c r="B30" s="19"/>
      <c r="C30" s="122"/>
      <c r="D30" s="123"/>
      <c r="E30" s="124">
        <f>E5-E17</f>
        <v>-1334134706.500002</v>
      </c>
      <c r="F30" s="124">
        <f>F5-F17</f>
        <v>-2952209000</v>
      </c>
      <c r="G30" s="125">
        <f>G5-G17</f>
        <v>1618074293.499999</v>
      </c>
      <c r="H30" s="133">
        <f t="shared" si="1"/>
        <v>-54.80893437761347</v>
      </c>
    </row>
    <row r="31" spans="1:8" s="121" customFormat="1" ht="18.75" customHeight="1">
      <c r="A31" s="120" t="s">
        <v>143</v>
      </c>
      <c r="B31" s="3"/>
      <c r="C31" s="122"/>
      <c r="D31" s="123"/>
      <c r="E31" s="124">
        <f>SUM(E32:E35)</f>
        <v>480828493.09000003</v>
      </c>
      <c r="F31" s="124">
        <f>SUM(F32:F35)</f>
        <v>613885000</v>
      </c>
      <c r="G31" s="125">
        <f>SUM(G32:G35)</f>
        <v>-133056506.91</v>
      </c>
      <c r="H31" s="133">
        <f t="shared" si="1"/>
        <v>-21.67450042108864</v>
      </c>
    </row>
    <row r="32" spans="1:8" ht="14.25" customHeight="1">
      <c r="A32" s="7"/>
      <c r="B32" s="127" t="s">
        <v>126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127</v>
      </c>
      <c r="C33" s="128"/>
      <c r="D33" s="129"/>
      <c r="E33" s="130">
        <v>195769196.73</v>
      </c>
      <c r="F33" s="130">
        <v>300294000</v>
      </c>
      <c r="G33" s="131">
        <f>E33-F33</f>
        <v>-104524803.27000001</v>
      </c>
      <c r="H33" s="132">
        <f t="shared" si="1"/>
        <v>-34.807489750044965</v>
      </c>
    </row>
    <row r="34" spans="1:8" ht="14.25" customHeight="1">
      <c r="A34" s="7"/>
      <c r="B34" s="127" t="s">
        <v>128</v>
      </c>
      <c r="C34" s="128"/>
      <c r="D34" s="129"/>
      <c r="E34" s="130">
        <v>259393289.36</v>
      </c>
      <c r="F34" s="130">
        <v>284803000</v>
      </c>
      <c r="G34" s="131">
        <f>E34-F34</f>
        <v>-25409710.639999986</v>
      </c>
      <c r="H34" s="132">
        <f t="shared" si="1"/>
        <v>-8.921854980460173</v>
      </c>
    </row>
    <row r="35" spans="1:8" ht="14.25" customHeight="1">
      <c r="A35" s="7"/>
      <c r="B35" s="127" t="s">
        <v>129</v>
      </c>
      <c r="C35" s="128"/>
      <c r="D35" s="129"/>
      <c r="E35" s="130">
        <v>25666007</v>
      </c>
      <c r="F35" s="130">
        <v>28788000</v>
      </c>
      <c r="G35" s="131">
        <f>E35-F35</f>
        <v>-3121993</v>
      </c>
      <c r="H35" s="132">
        <f t="shared" si="1"/>
        <v>-10.844772127275254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144</v>
      </c>
      <c r="C37" s="137"/>
      <c r="D37" s="123"/>
      <c r="E37" s="124">
        <f>E30-E31</f>
        <v>-1814963199.590002</v>
      </c>
      <c r="F37" s="124">
        <f>F30-F31</f>
        <v>-3566094000</v>
      </c>
      <c r="G37" s="125">
        <f>G30-G31</f>
        <v>1751130800.4099991</v>
      </c>
      <c r="H37" s="133">
        <f>IF(F37=0,0,(G37/F37)*100)</f>
        <v>-49.10500958219271</v>
      </c>
    </row>
    <row r="38" spans="1:8" s="121" customFormat="1" ht="18.75" customHeight="1">
      <c r="A38" s="120" t="s">
        <v>130</v>
      </c>
      <c r="B38" s="3"/>
      <c r="C38" s="122"/>
      <c r="D38" s="123"/>
      <c r="E38" s="124">
        <f>SUM(E39:E40)</f>
        <v>429333040.85</v>
      </c>
      <c r="F38" s="124">
        <f>SUM(F39:F40)</f>
        <v>1280970000</v>
      </c>
      <c r="G38" s="125">
        <f>SUM(G39:G40)</f>
        <v>-851636959.15</v>
      </c>
      <c r="H38" s="133">
        <f>IF(F38=0,0,(G38/F38)*100)</f>
        <v>-66.48375521284652</v>
      </c>
    </row>
    <row r="39" spans="1:8" ht="14.25" customHeight="1">
      <c r="A39" s="7"/>
      <c r="B39" s="127" t="s">
        <v>131</v>
      </c>
      <c r="C39" s="128"/>
      <c r="D39" s="129"/>
      <c r="E39" s="130">
        <v>6411550</v>
      </c>
      <c r="F39" s="130">
        <v>596000</v>
      </c>
      <c r="G39" s="131">
        <f>E39-F39</f>
        <v>5815550</v>
      </c>
      <c r="H39" s="132">
        <f aca="true" t="shared" si="3" ref="H39:H50">IF(F39=0,0,(G39/F39)*100)</f>
        <v>975.7634228187919</v>
      </c>
    </row>
    <row r="40" spans="1:8" ht="14.25" customHeight="1">
      <c r="A40" s="7"/>
      <c r="B40" s="127" t="s">
        <v>132</v>
      </c>
      <c r="C40" s="128"/>
      <c r="D40" s="129"/>
      <c r="E40" s="130">
        <v>422921490.85</v>
      </c>
      <c r="F40" s="130">
        <v>1280374000</v>
      </c>
      <c r="G40" s="131">
        <f>E40-F40</f>
        <v>-857452509.15</v>
      </c>
      <c r="H40" s="132">
        <f t="shared" si="3"/>
        <v>-66.96890979901184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145</v>
      </c>
      <c r="B42" s="3"/>
      <c r="C42" s="122"/>
      <c r="D42" s="138"/>
      <c r="E42" s="124">
        <f>SUM(E43:E44)</f>
        <v>2477361448.44</v>
      </c>
      <c r="F42" s="124">
        <f>SUM(F43:F44)</f>
        <v>2641113000</v>
      </c>
      <c r="G42" s="125">
        <f>SUM(G43:G44)</f>
        <v>-163751551.55999994</v>
      </c>
      <c r="H42" s="133">
        <f t="shared" si="3"/>
        <v>-6.200096382093456</v>
      </c>
    </row>
    <row r="43" spans="1:8" ht="14.25" customHeight="1">
      <c r="A43" s="7"/>
      <c r="B43" s="127" t="s">
        <v>133</v>
      </c>
      <c r="C43" s="128"/>
      <c r="D43" s="129"/>
      <c r="E43" s="130">
        <v>546071207.24</v>
      </c>
      <c r="F43" s="130">
        <v>780900000</v>
      </c>
      <c r="G43" s="131">
        <f>E43-F43</f>
        <v>-234828792.76</v>
      </c>
      <c r="H43" s="139">
        <f t="shared" si="3"/>
        <v>-30.071557531053912</v>
      </c>
    </row>
    <row r="44" spans="1:8" ht="14.25" customHeight="1">
      <c r="A44" s="7"/>
      <c r="B44" s="127" t="s">
        <v>134</v>
      </c>
      <c r="C44" s="128"/>
      <c r="D44" s="129"/>
      <c r="E44" s="130">
        <v>1931290241.2</v>
      </c>
      <c r="F44" s="130">
        <v>1860213000</v>
      </c>
      <c r="G44" s="131">
        <f>E44-F44</f>
        <v>71077241.20000005</v>
      </c>
      <c r="H44" s="139">
        <f t="shared" si="3"/>
        <v>3.82091949685332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-2048028407.5900002</v>
      </c>
      <c r="F46" s="124">
        <f>F38-F42</f>
        <v>-1360143000</v>
      </c>
      <c r="G46" s="125">
        <f>G38-G42</f>
        <v>-687885407.59</v>
      </c>
      <c r="H46" s="133">
        <f t="shared" si="3"/>
        <v>50.57449162257204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-3862991607.180002</v>
      </c>
      <c r="F47" s="124">
        <f>F37+F46</f>
        <v>-4926237000</v>
      </c>
      <c r="G47" s="125">
        <f>G37+G46</f>
        <v>1063245392.8199991</v>
      </c>
      <c r="H47" s="141">
        <f t="shared" si="3"/>
        <v>-21.583317912231976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-3862991607.180002</v>
      </c>
      <c r="F51" s="147">
        <f>F47-F48+F49+F50</f>
        <v>-4926237000</v>
      </c>
      <c r="G51" s="148">
        <f>E51-F51</f>
        <v>1063245392.8199978</v>
      </c>
      <c r="H51" s="149">
        <f>IF(F51=0,0,(G51/F51)*100)</f>
        <v>-21.58331791223195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6" sqref="E16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721752897302.62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261929970312.72003</v>
      </c>
      <c r="L6" s="30">
        <f aca="true" t="shared" si="0" ref="L6:L35">IF(K$57&gt;0,(K6/K$57)*100,0)</f>
        <v>36.29080967899416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11910750157.82</v>
      </c>
      <c r="F7" s="28">
        <f aca="true" t="shared" si="1" ref="F7:F55">IF(E$6&gt;0,(E7/E$6)*100,0)</f>
        <v>1.650253182541227</v>
      </c>
      <c r="G7" s="35" t="s">
        <v>10</v>
      </c>
      <c r="H7" s="33"/>
      <c r="I7" s="33"/>
      <c r="J7" s="34"/>
      <c r="K7" s="28">
        <f>SUM(K8:K16)</f>
        <v>96833657269.09001</v>
      </c>
      <c r="L7" s="30">
        <f t="shared" si="0"/>
        <v>13.416455636130149</v>
      </c>
    </row>
    <row r="8" spans="1:12" s="45" customFormat="1" ht="13.5" customHeight="1">
      <c r="A8" s="7"/>
      <c r="B8" s="37" t="s">
        <v>11</v>
      </c>
      <c r="C8" s="38"/>
      <c r="D8" s="39"/>
      <c r="E8" s="40">
        <v>681171643.16</v>
      </c>
      <c r="F8" s="41">
        <f t="shared" si="1"/>
        <v>0.09437740336141597</v>
      </c>
      <c r="G8" s="42"/>
      <c r="H8" s="43" t="s">
        <v>12</v>
      </c>
      <c r="I8" s="38"/>
      <c r="J8" s="39"/>
      <c r="K8" s="40">
        <v>82141288565</v>
      </c>
      <c r="L8" s="44">
        <f t="shared" si="0"/>
        <v>11.380804825582763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/>
      <c r="F11" s="41">
        <f t="shared" si="1"/>
        <v>0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2088005378.76</v>
      </c>
      <c r="F12" s="41">
        <f t="shared" si="1"/>
        <v>0.2892964318624039</v>
      </c>
      <c r="G12" s="47"/>
      <c r="H12" s="37" t="s">
        <v>20</v>
      </c>
      <c r="I12" s="38"/>
      <c r="J12" s="39"/>
      <c r="K12" s="40">
        <v>11425477344.24</v>
      </c>
      <c r="L12" s="44">
        <f t="shared" si="0"/>
        <v>1.5830178703736424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5457638812.36</v>
      </c>
      <c r="F14" s="41">
        <f t="shared" si="1"/>
        <v>0.7561644480758758</v>
      </c>
      <c r="G14" s="47"/>
      <c r="H14" s="37" t="s">
        <v>24</v>
      </c>
      <c r="I14" s="38"/>
      <c r="J14" s="39"/>
      <c r="K14" s="40">
        <v>3266891359.85</v>
      </c>
      <c r="L14" s="44">
        <f t="shared" si="0"/>
        <v>0.4526329401737395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3683934323.54</v>
      </c>
      <c r="F15" s="41">
        <f t="shared" si="1"/>
        <v>0.5104148992415312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/>
      <c r="F16" s="41">
        <f t="shared" si="1"/>
        <v>0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8000561040</v>
      </c>
      <c r="F27" s="28">
        <f t="shared" si="1"/>
        <v>1.1084903254147225</v>
      </c>
      <c r="G27" s="35" t="s">
        <v>50</v>
      </c>
      <c r="H27" s="32"/>
      <c r="I27" s="32"/>
      <c r="J27" s="34"/>
      <c r="K27" s="28">
        <f>K28+K29</f>
        <v>60667511285</v>
      </c>
      <c r="L27" s="30">
        <f t="shared" si="0"/>
        <v>8.405579182533302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60667511285</v>
      </c>
      <c r="L28" s="44">
        <f t="shared" si="0"/>
        <v>8.405579182533302</v>
      </c>
    </row>
    <row r="29" spans="2:12" s="36" customFormat="1" ht="13.5" customHeight="1">
      <c r="B29" s="37" t="s">
        <v>53</v>
      </c>
      <c r="C29" s="37"/>
      <c r="D29" s="34"/>
      <c r="E29" s="40">
        <v>8000561040</v>
      </c>
      <c r="F29" s="41">
        <f t="shared" si="1"/>
        <v>1.1084903254147225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104428801758.63</v>
      </c>
      <c r="L30" s="30">
        <f t="shared" si="0"/>
        <v>14.468774860330708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636854018310.9501</v>
      </c>
      <c r="F31" s="28">
        <f t="shared" si="1"/>
        <v>88.23712668020325</v>
      </c>
      <c r="G31" s="47"/>
      <c r="H31" s="37" t="s">
        <v>58</v>
      </c>
      <c r="I31" s="38"/>
      <c r="J31" s="39"/>
      <c r="K31" s="40"/>
      <c r="L31" s="44">
        <f t="shared" si="0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428237022580.9</v>
      </c>
      <c r="F32" s="41">
        <f t="shared" si="1"/>
        <v>59.33291354718965</v>
      </c>
      <c r="G32" s="47"/>
      <c r="H32" s="37" t="s">
        <v>60</v>
      </c>
      <c r="I32" s="38"/>
      <c r="J32" s="39"/>
      <c r="K32" s="40">
        <v>839430382.53</v>
      </c>
      <c r="L32" s="44">
        <f t="shared" si="0"/>
        <v>0.11630440080908182</v>
      </c>
    </row>
    <row r="33" spans="2:12" s="36" customFormat="1" ht="13.5" customHeight="1">
      <c r="B33" s="37" t="s">
        <v>61</v>
      </c>
      <c r="C33" s="37"/>
      <c r="D33" s="34"/>
      <c r="E33" s="40">
        <v>97764349003.1</v>
      </c>
      <c r="F33" s="41">
        <f t="shared" si="1"/>
        <v>13.545404440837167</v>
      </c>
      <c r="G33" s="47"/>
      <c r="H33" s="37" t="s">
        <v>62</v>
      </c>
      <c r="I33" s="38"/>
      <c r="J33" s="39"/>
      <c r="K33" s="40">
        <v>103589371376.1</v>
      </c>
      <c r="L33" s="44">
        <f t="shared" si="0"/>
        <v>14.352470459521625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11134608962.9</v>
      </c>
      <c r="F34" s="41">
        <f t="shared" si="1"/>
        <v>1.5427175982961698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5426270471.7</v>
      </c>
      <c r="F35" s="41">
        <f t="shared" si="1"/>
        <v>0.7518183151019409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71321359585.1</v>
      </c>
      <c r="F36" s="41">
        <f t="shared" si="1"/>
        <v>9.881686634254832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352305687.6</v>
      </c>
      <c r="F37" s="41">
        <f t="shared" si="1"/>
        <v>0.04881250756549213</v>
      </c>
      <c r="G37" s="42"/>
      <c r="H37" s="54" t="s">
        <v>69</v>
      </c>
      <c r="I37" s="55"/>
      <c r="J37" s="56"/>
      <c r="K37" s="28">
        <f>K38+K41+K43+K47+K52+K54</f>
        <v>459822926989.9</v>
      </c>
      <c r="L37" s="30">
        <f aca="true" t="shared" si="2" ref="L37:L56">IF(K$57&gt;0,(K37/K$57)*100,0)</f>
        <v>63.709190321005835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81075783555.5</v>
      </c>
      <c r="L38" s="30">
        <f t="shared" si="2"/>
        <v>11.233177429353102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23275609703.85</v>
      </c>
      <c r="F39" s="41">
        <f t="shared" si="1"/>
        <v>3.2248723615571286</v>
      </c>
      <c r="G39" s="48"/>
      <c r="H39" s="37" t="s">
        <v>71</v>
      </c>
      <c r="I39" s="38"/>
      <c r="J39" s="39"/>
      <c r="K39" s="40">
        <v>81075783555.5</v>
      </c>
      <c r="L39" s="44">
        <f t="shared" si="2"/>
        <v>11.233177429353102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406165855859.9</v>
      </c>
      <c r="L41" s="30">
        <f>IF(K$57&gt;0,(K41/K$57)*100,0)</f>
        <v>56.27491865676581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-657507684.2</v>
      </c>
      <c r="F42" s="41">
        <f t="shared" si="1"/>
        <v>-0.09109872459913619</v>
      </c>
      <c r="G42" s="48"/>
      <c r="H42" s="37" t="s">
        <v>76</v>
      </c>
      <c r="I42" s="37"/>
      <c r="J42" s="46"/>
      <c r="K42" s="40">
        <v>406165855859.9</v>
      </c>
      <c r="L42" s="44">
        <f>IF(K$57&gt;0,(K42/K$57)*100,0)</f>
        <v>56.27491865676581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-27418712425.5</v>
      </c>
      <c r="L43" s="30">
        <f t="shared" si="2"/>
        <v>-3.7989057651130906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-3862991607.18</v>
      </c>
      <c r="L45" s="44">
        <f t="shared" si="2"/>
        <v>-0.5352235677358571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53797871569.6</v>
      </c>
      <c r="F46" s="28">
        <f t="shared" si="1"/>
        <v>7.453779786774222</v>
      </c>
      <c r="G46" s="42"/>
      <c r="H46" s="37" t="s">
        <v>85</v>
      </c>
      <c r="I46" s="38"/>
      <c r="J46" s="39"/>
      <c r="K46" s="40">
        <v>-23555720818.32</v>
      </c>
      <c r="L46" s="44">
        <f t="shared" si="2"/>
        <v>-3.263682197377234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53797871569.6</v>
      </c>
      <c r="F47" s="41">
        <f t="shared" si="1"/>
        <v>7.453779786774222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11189696224.25</v>
      </c>
      <c r="F48" s="28">
        <f t="shared" si="1"/>
        <v>1.5503500250665887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10777842153.8</v>
      </c>
      <c r="F49" s="41">
        <f t="shared" si="1"/>
        <v>1.4932869953248022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411854070.45</v>
      </c>
      <c r="F50" s="41">
        <f t="shared" si="1"/>
        <v>0.05706302974178652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1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721752897302.62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721752897302.6201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2009-09-16T02:21:11Z</cp:lastPrinted>
  <dcterms:created xsi:type="dcterms:W3CDTF">2009-09-16T02:19:27Z</dcterms:created>
  <dcterms:modified xsi:type="dcterms:W3CDTF">2009-09-16T02:21:12Z</dcterms:modified>
  <cp:category/>
  <cp:version/>
  <cp:contentType/>
  <cp:contentStatus/>
</cp:coreProperties>
</file>