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<sst xmlns="http://schemas.openxmlformats.org/spreadsheetml/2006/main" count="162" uniqueCount="152">
  <si>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臺灣銀行股份有限公司資產負債表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</si>
  <si>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</si>
  <si>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</si>
  <si>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</si>
  <si>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</si>
  <si>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</si>
  <si>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</si>
  <si>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</si>
  <si>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</si>
  <si>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</si>
  <si>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</si>
  <si>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</si>
  <si>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</si>
  <si>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</si>
  <si>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</si>
  <si>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</si>
  <si>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</si>
  <si>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</si>
  <si>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</si>
  <si>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</si>
  <si>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</si>
  <si>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</si>
  <si>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</si>
  <si>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</si>
  <si>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</si>
  <si>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</si>
  <si>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</si>
  <si>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</si>
  <si>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</si>
  <si>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</si>
  <si>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</si>
  <si>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</si>
  <si>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</si>
  <si>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</si>
  <si>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</si>
  <si>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</si>
  <si>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</si>
  <si>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</si>
  <si>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</si>
  <si>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</si>
  <si>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</si>
  <si>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</si>
  <si>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</si>
  <si>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</si>
  <si>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</si>
  <si>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</si>
  <si>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</si>
  <si>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</si>
  <si>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</si>
  <si>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</si>
  <si>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</si>
  <si>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</si>
  <si>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</si>
  <si>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</si>
  <si>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</si>
  <si>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</si>
  <si>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</si>
  <si>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</si>
  <si>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</si>
  <si>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</si>
  <si>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</si>
  <si>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</si>
  <si>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</si>
  <si>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</si>
  <si>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</si>
  <si>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</si>
  <si>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</si>
  <si>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</si>
  <si>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</si>
  <si>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</si>
  <si>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</si>
  <si>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</si>
  <si>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</si>
  <si>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</si>
  <si>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</si>
  <si>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</si>
  <si>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</si>
  <si>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</si>
  <si>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</si>
  <si>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</si>
  <si>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</si>
  <si>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</si>
  <si>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</si>
  <si>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</si>
  <si>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</si>
  <si>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</si>
  <si>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</si>
  <si>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</si>
  <si>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</si>
  <si>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</si>
  <si>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</si>
  <si>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</si>
  <si>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</si>
  <si>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</si>
  <si>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</si>
  <si>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</si>
  <si>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</si>
  <si>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</si>
  <si>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</si>
  <si>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</si>
  <si>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</si>
  <si>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)2,666,848,390,993.86</t>
    </r>
    <r>
      <rPr>
        <sz val="10"/>
        <rFont val="華康中明體"/>
        <family val="3"/>
      </rPr>
      <t>元；期收</t>
    </r>
    <r>
      <rPr>
        <sz val="10"/>
        <rFont val="Times New Roman"/>
        <family val="1"/>
      </rPr>
      <t xml:space="preserve"> ( </t>
    </r>
    <r>
      <rPr>
        <sz val="10"/>
        <rFont val="華康中明體"/>
        <family val="3"/>
      </rPr>
      <t>期付</t>
    </r>
    <r>
      <rPr>
        <sz val="10"/>
        <rFont val="Times New Roman"/>
        <family val="1"/>
      </rPr>
      <t xml:space="preserve"> ) </t>
    </r>
    <r>
      <rPr>
        <sz val="10"/>
        <rFont val="華康中明體"/>
        <family val="3"/>
      </rPr>
      <t>款項</t>
    </r>
    <r>
      <rPr>
        <sz val="10"/>
        <rFont val="Times New Roman"/>
        <family val="1"/>
      </rPr>
      <t>1,557,047,803</t>
    </r>
    <r>
      <rPr>
        <sz val="10"/>
        <rFont val="華康中明體"/>
        <family val="3"/>
      </rPr>
      <t>元。</t>
    </r>
  </si>
  <si>
    <t>臺灣銀行股份有限公司損益結算表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</si>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</sst>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34700959296.61</v>
      </c>
      <c r="F5" s="124">
        <f>SUM(F6:F16)</f>
        <v>36516728000</v>
      </c>
      <c r="G5" s="125">
        <f>SUM(G6:G16)</f>
        <v>-1815768703.3899994</v>
      </c>
      <c r="H5" s="126">
        <f>IF(F5=0,0,(G5/F5)*100)</f>
        <v>-4.97242990497396</v>
      </c>
    </row>
    <row r="6" spans="1:8" ht="14.25" customHeight="1">
      <c r="A6" s="7"/>
      <c r="B6" s="127" t="s">
        <v>110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4.25" customHeight="1">
      <c r="A7" s="7"/>
      <c r="B7" s="127" t="s">
        <v>111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>
        <v>34484188924.61</v>
      </c>
      <c r="F15" s="130">
        <v>36341323000</v>
      </c>
      <c r="G15" s="131">
        <f t="shared" si="0"/>
        <v>-1857134075.3899994</v>
      </c>
      <c r="H15" s="132">
        <f t="shared" si="1"/>
        <v>-5.1102544488817845</v>
      </c>
    </row>
    <row r="16" spans="1:8" ht="14.25" customHeight="1">
      <c r="A16" s="7"/>
      <c r="B16" s="127" t="s">
        <v>120</v>
      </c>
      <c r="C16" s="128"/>
      <c r="D16" s="129"/>
      <c r="E16" s="130">
        <v>216770372</v>
      </c>
      <c r="F16" s="130">
        <v>175405000</v>
      </c>
      <c r="G16" s="131">
        <f>E16-F16</f>
        <v>41365372</v>
      </c>
      <c r="H16" s="132">
        <f t="shared" si="1"/>
        <v>23.582778142014195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26762966359.5</v>
      </c>
      <c r="F17" s="124">
        <f>SUM(F18:F28)</f>
        <v>22888205000</v>
      </c>
      <c r="G17" s="125">
        <f>SUM(G18:G28)</f>
        <v>3874761359.5</v>
      </c>
      <c r="H17" s="133">
        <f t="shared" si="1"/>
        <v>16.92907486410577</v>
      </c>
    </row>
    <row r="18" spans="1:8" ht="14.25" customHeight="1">
      <c r="A18" s="7"/>
      <c r="B18" s="127" t="s">
        <v>122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4.25" customHeight="1">
      <c r="A19" s="7"/>
      <c r="B19" s="127" t="s">
        <v>123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>
        <v>26752230922.5</v>
      </c>
      <c r="F27" s="130">
        <v>22676907000</v>
      </c>
      <c r="G27" s="131">
        <f>E27-F27</f>
        <v>4075323922.5</v>
      </c>
      <c r="H27" s="132">
        <f t="shared" si="1"/>
        <v>17.97125120502545</v>
      </c>
    </row>
    <row r="28" spans="1:8" ht="14.25" customHeight="1">
      <c r="A28" s="7"/>
      <c r="B28" s="127" t="s">
        <v>132</v>
      </c>
      <c r="C28" s="128"/>
      <c r="D28" s="129"/>
      <c r="E28" s="130">
        <v>10735437</v>
      </c>
      <c r="F28" s="130">
        <v>211298000</v>
      </c>
      <c r="G28" s="131">
        <f>E28-F28</f>
        <v>-200562563</v>
      </c>
      <c r="H28" s="132">
        <f t="shared" si="1"/>
        <v>-94.91929076470198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7937992937.110001</v>
      </c>
      <c r="F30" s="124">
        <f>F5-F17</f>
        <v>13628523000</v>
      </c>
      <c r="G30" s="125">
        <f>G5-G17</f>
        <v>-5690530062.889999</v>
      </c>
      <c r="H30" s="133">
        <f t="shared" si="1"/>
        <v>-41.75456183248911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6713885616.58</v>
      </c>
      <c r="F31" s="124">
        <f>SUM(F32:F35)</f>
        <v>8560275000</v>
      </c>
      <c r="G31" s="125">
        <f>SUM(G32:G35)</f>
        <v>-1846389383.42</v>
      </c>
      <c r="H31" s="133">
        <f t="shared" si="1"/>
        <v>-21.569276494271506</v>
      </c>
    </row>
    <row r="32" spans="1:8" ht="14.25" customHeight="1">
      <c r="A32" s="7"/>
      <c r="B32" s="127" t="s">
        <v>135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4.25" customHeight="1">
      <c r="A33" s="7"/>
      <c r="B33" s="127" t="s">
        <v>136</v>
      </c>
      <c r="C33" s="128"/>
      <c r="D33" s="129"/>
      <c r="E33" s="130">
        <v>6343552787.08</v>
      </c>
      <c r="F33" s="130">
        <v>8095644000</v>
      </c>
      <c r="G33" s="131">
        <f>E33-F33</f>
        <v>-1752091212.92</v>
      </c>
      <c r="H33" s="132">
        <f t="shared" si="1"/>
        <v>-21.642394513889197</v>
      </c>
    </row>
    <row r="34" spans="1:8" ht="14.25" customHeight="1">
      <c r="A34" s="7"/>
      <c r="B34" s="127" t="s">
        <v>137</v>
      </c>
      <c r="C34" s="128"/>
      <c r="D34" s="129"/>
      <c r="E34" s="130">
        <v>349390717.5</v>
      </c>
      <c r="F34" s="130">
        <v>417824000</v>
      </c>
      <c r="G34" s="131">
        <f>E34-F34</f>
        <v>-68433282.5</v>
      </c>
      <c r="H34" s="132">
        <f t="shared" si="1"/>
        <v>-16.37849489258635</v>
      </c>
    </row>
    <row r="35" spans="1:8" ht="14.25" customHeight="1">
      <c r="A35" s="7"/>
      <c r="B35" s="127" t="s">
        <v>138</v>
      </c>
      <c r="C35" s="128"/>
      <c r="D35" s="129"/>
      <c r="E35" s="130">
        <v>20942112</v>
      </c>
      <c r="F35" s="130">
        <v>46807000</v>
      </c>
      <c r="G35" s="131">
        <f>E35-F35</f>
        <v>-25864888</v>
      </c>
      <c r="H35" s="132">
        <f t="shared" si="1"/>
        <v>-55.25858952720747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1224107320.5300007</v>
      </c>
      <c r="F37" s="124">
        <f>F30-F31</f>
        <v>5068248000</v>
      </c>
      <c r="G37" s="125">
        <f>G30-G31</f>
        <v>-3844140679.4699993</v>
      </c>
      <c r="H37" s="133">
        <f>IF(F37=0,0,(G37/F37)*100)</f>
        <v>-75.84752520930309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4347963425.75</v>
      </c>
      <c r="F38" s="124">
        <f>SUM(F39:F40)</f>
        <v>1411947000</v>
      </c>
      <c r="G38" s="125">
        <f>SUM(G39:G40)</f>
        <v>2936016425.75</v>
      </c>
      <c r="H38" s="133">
        <f>IF(F38=0,0,(G38/F38)*100)</f>
        <v>207.9409797782778</v>
      </c>
    </row>
    <row r="39" spans="1:8" ht="14.25" customHeight="1">
      <c r="A39" s="7"/>
      <c r="B39" s="127" t="s">
        <v>141</v>
      </c>
      <c r="C39" s="128"/>
      <c r="D39" s="129"/>
      <c r="E39" s="130"/>
      <c r="F39" s="130"/>
      <c r="G39" s="131">
        <f>E39-F39</f>
        <v>0</v>
      </c>
      <c r="H39" s="132">
        <f aca="true" t="shared" si="3" ref="H39:H50">IF(F39=0,0,(G39/F39)*100)</f>
        <v>0</v>
      </c>
    </row>
    <row r="40" spans="1:8" ht="14.25" customHeight="1">
      <c r="A40" s="7"/>
      <c r="B40" s="127" t="s">
        <v>142</v>
      </c>
      <c r="C40" s="128"/>
      <c r="D40" s="129"/>
      <c r="E40" s="130">
        <v>4347963425.75</v>
      </c>
      <c r="F40" s="130">
        <v>1411947000</v>
      </c>
      <c r="G40" s="131">
        <f>E40-F40</f>
        <v>2936016425.75</v>
      </c>
      <c r="H40" s="132">
        <f t="shared" si="3"/>
        <v>207.9409797782778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1172839699.35</v>
      </c>
      <c r="F42" s="124">
        <f>SUM(F43:F44)</f>
        <v>285420000</v>
      </c>
      <c r="G42" s="125">
        <f>SUM(G43:G44)</f>
        <v>887419699.3499999</v>
      </c>
      <c r="H42" s="133">
        <f t="shared" si="3"/>
        <v>310.91713942610886</v>
      </c>
    </row>
    <row r="43" spans="1:8" ht="14.25" customHeight="1">
      <c r="A43" s="7"/>
      <c r="B43" s="127" t="s">
        <v>144</v>
      </c>
      <c r="C43" s="128"/>
      <c r="D43" s="129"/>
      <c r="E43" s="130"/>
      <c r="F43" s="130"/>
      <c r="G43" s="131">
        <f>E43-F43</f>
        <v>0</v>
      </c>
      <c r="H43" s="139">
        <f t="shared" si="3"/>
        <v>0</v>
      </c>
    </row>
    <row r="44" spans="1:8" ht="14.25" customHeight="1">
      <c r="A44" s="7"/>
      <c r="B44" s="127" t="s">
        <v>145</v>
      </c>
      <c r="C44" s="128"/>
      <c r="D44" s="129"/>
      <c r="E44" s="130">
        <v>1172839699.35</v>
      </c>
      <c r="F44" s="130">
        <v>285420000</v>
      </c>
      <c r="G44" s="131">
        <f>E44-F44</f>
        <v>887419699.3499999</v>
      </c>
      <c r="H44" s="139">
        <f t="shared" si="3"/>
        <v>310.91713942610886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3175123726.4</v>
      </c>
      <c r="F46" s="124">
        <f>F38-F42</f>
        <v>1126527000</v>
      </c>
      <c r="G46" s="125">
        <f>G38-G42</f>
        <v>2048596726.4</v>
      </c>
      <c r="H46" s="133">
        <f t="shared" si="3"/>
        <v>181.85065483561425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4399231046.93</v>
      </c>
      <c r="F47" s="124">
        <f>F37+F46</f>
        <v>6194775000</v>
      </c>
      <c r="G47" s="125">
        <f>G37+G46</f>
        <v>-1795543953.0699992</v>
      </c>
      <c r="H47" s="141">
        <f t="shared" si="3"/>
        <v>-28.98481305729424</v>
      </c>
    </row>
    <row r="48" spans="1:8" s="121" customFormat="1" ht="18.75" customHeight="1">
      <c r="A48" s="120" t="s">
        <v>148</v>
      </c>
      <c r="C48" s="137"/>
      <c r="D48" s="123"/>
      <c r="E48" s="142">
        <v>368976542</v>
      </c>
      <c r="F48" s="142">
        <v>674648000</v>
      </c>
      <c r="G48" s="125">
        <f>E48-F48</f>
        <v>-305671458</v>
      </c>
      <c r="H48" s="141">
        <f t="shared" si="3"/>
        <v>-45.308287877530205</v>
      </c>
    </row>
    <row r="49" spans="1:8" s="121" customFormat="1" ht="18.75" customHeight="1">
      <c r="A49" s="120" t="s">
        <v>149</v>
      </c>
      <c r="C49" s="137"/>
      <c r="D49" s="123"/>
      <c r="E49" s="142">
        <v>0</v>
      </c>
      <c r="F49" s="142">
        <v>0</v>
      </c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>
        <v>122901403</v>
      </c>
      <c r="F50" s="142">
        <v>0</v>
      </c>
      <c r="G50" s="125">
        <f>E50-F50</f>
        <v>122901403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4153155907.9300003</v>
      </c>
      <c r="F51" s="147">
        <f>F47-F48+F49+F50</f>
        <v>5520127000</v>
      </c>
      <c r="G51" s="148">
        <f>E51-F51</f>
        <v>-1366971092.0699997</v>
      </c>
      <c r="H51" s="149">
        <f>IF(F51=0,0,(G51/F51)*100)</f>
        <v>-24.763399321609807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B15" sqref="B15:C15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2624725049348.98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2418953453026.8804</v>
      </c>
      <c r="L6" s="30">
        <f aca="true" t="shared" si="0" ref="L6:L35">IF(K$57&gt;0,(K6/K$57)*100,0)</f>
        <v>92.16026088625404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894148921277.57</v>
      </c>
      <c r="F7" s="28">
        <f aca="true" t="shared" si="1" ref="F7:F55">IF(E$6&gt;0,(E7/E$6)*100,0)</f>
        <v>34.066384267538766</v>
      </c>
      <c r="G7" s="35" t="s">
        <v>10</v>
      </c>
      <c r="H7" s="33"/>
      <c r="I7" s="33"/>
      <c r="J7" s="34"/>
      <c r="K7" s="28">
        <f>SUM(K8:K16)</f>
        <v>261532850127</v>
      </c>
      <c r="L7" s="30">
        <f t="shared" si="0"/>
        <v>9.964199876549694</v>
      </c>
    </row>
    <row r="8" spans="1:12" s="45" customFormat="1" ht="13.5" customHeight="1">
      <c r="A8" s="7"/>
      <c r="B8" s="37" t="s">
        <v>11</v>
      </c>
      <c r="C8" s="38"/>
      <c r="D8" s="39"/>
      <c r="E8" s="40">
        <v>16524457420.5</v>
      </c>
      <c r="F8" s="41">
        <f t="shared" si="1"/>
        <v>0.6295690828492159</v>
      </c>
      <c r="G8" s="42"/>
      <c r="H8" s="43" t="s">
        <v>12</v>
      </c>
      <c r="I8" s="38"/>
      <c r="J8" s="39"/>
      <c r="K8" s="40"/>
      <c r="L8" s="44">
        <f t="shared" si="0"/>
        <v>0</v>
      </c>
    </row>
    <row r="9" spans="1:12" s="45" customFormat="1" ht="13.5" customHeight="1">
      <c r="A9" s="7"/>
      <c r="B9" s="37" t="s">
        <v>13</v>
      </c>
      <c r="C9" s="38"/>
      <c r="D9" s="39"/>
      <c r="E9" s="40">
        <v>75440573312.36</v>
      </c>
      <c r="F9" s="41">
        <f t="shared" si="1"/>
        <v>2.874227657905417</v>
      </c>
      <c r="G9" s="42"/>
      <c r="H9" s="43" t="s">
        <v>14</v>
      </c>
      <c r="I9" s="38"/>
      <c r="J9" s="39"/>
      <c r="K9" s="40">
        <v>13418436197.72</v>
      </c>
      <c r="L9" s="44">
        <f t="shared" si="0"/>
        <v>0.5112320698523535</v>
      </c>
    </row>
    <row r="10" spans="1:12" s="45" customFormat="1" ht="13.5" customHeight="1">
      <c r="A10" s="7"/>
      <c r="B10" s="37" t="s">
        <v>15</v>
      </c>
      <c r="C10" s="37"/>
      <c r="D10" s="46"/>
      <c r="E10" s="40">
        <v>551238488155.54</v>
      </c>
      <c r="F10" s="41">
        <f t="shared" si="1"/>
        <v>21.001761243230625</v>
      </c>
      <c r="G10" s="42"/>
      <c r="H10" s="37" t="s">
        <v>16</v>
      </c>
      <c r="I10" s="38"/>
      <c r="J10" s="39"/>
      <c r="K10" s="40">
        <v>183188465935.81</v>
      </c>
      <c r="L10" s="44">
        <f t="shared" si="0"/>
        <v>6.979339263792482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169023847259</v>
      </c>
      <c r="F11" s="41">
        <f t="shared" si="1"/>
        <v>6.43967821699738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29900650995.47</v>
      </c>
      <c r="F12" s="41">
        <f t="shared" si="1"/>
        <v>1.139191741355399</v>
      </c>
      <c r="G12" s="47"/>
      <c r="H12" s="37" t="s">
        <v>20</v>
      </c>
      <c r="I12" s="38"/>
      <c r="J12" s="39"/>
      <c r="K12" s="40">
        <v>44355940682.23</v>
      </c>
      <c r="L12" s="44">
        <f t="shared" si="0"/>
        <v>1.6899271294428253</v>
      </c>
    </row>
    <row r="13" spans="1:12" s="45" customFormat="1" ht="13.5" customHeight="1">
      <c r="A13" s="7"/>
      <c r="B13" s="37" t="s">
        <v>21</v>
      </c>
      <c r="C13" s="37"/>
      <c r="D13" s="46"/>
      <c r="E13" s="40">
        <v>788642.16</v>
      </c>
      <c r="F13" s="41">
        <f t="shared" si="1"/>
        <v>3.004665803740509E-05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0</v>
      </c>
      <c r="F14" s="41">
        <f t="shared" si="1"/>
        <v>0</v>
      </c>
      <c r="G14" s="47"/>
      <c r="H14" s="37" t="s">
        <v>24</v>
      </c>
      <c r="I14" s="38"/>
      <c r="J14" s="39"/>
      <c r="K14" s="40">
        <v>758526213.24</v>
      </c>
      <c r="L14" s="44">
        <f t="shared" si="0"/>
        <v>0.028899263693472954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2735277305.58</v>
      </c>
      <c r="F15" s="41">
        <f t="shared" si="1"/>
        <v>0.10421195569640486</v>
      </c>
      <c r="G15" s="47"/>
      <c r="H15" s="37" t="s">
        <v>26</v>
      </c>
      <c r="I15" s="38"/>
      <c r="J15" s="39"/>
      <c r="K15" s="40">
        <v>19811481098</v>
      </c>
      <c r="L15" s="44">
        <f t="shared" si="0"/>
        <v>0.75480214976856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49284838186.96</v>
      </c>
      <c r="F16" s="41">
        <f t="shared" si="1"/>
        <v>1.8777143228462843</v>
      </c>
      <c r="G16" s="48"/>
      <c r="H16" s="37" t="s">
        <v>28</v>
      </c>
      <c r="I16" s="37"/>
      <c r="J16" s="46"/>
      <c r="K16" s="40">
        <v>0</v>
      </c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>
        <v>0</v>
      </c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2120698365341.07</v>
      </c>
      <c r="L17" s="30">
        <f t="shared" si="0"/>
        <v>80.79697208159286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1444944146947.95</v>
      </c>
      <c r="F18" s="28">
        <f t="shared" si="1"/>
        <v>55.051257551961285</v>
      </c>
      <c r="G18" s="47"/>
      <c r="H18" s="49" t="s">
        <v>32</v>
      </c>
      <c r="I18" s="50"/>
      <c r="J18" s="51"/>
      <c r="K18" s="40">
        <v>246331154381.08</v>
      </c>
      <c r="L18" s="44">
        <f t="shared" si="0"/>
        <v>9.38502699329129</v>
      </c>
    </row>
    <row r="19" spans="2:12" s="45" customFormat="1" ht="13.5" customHeight="1">
      <c r="B19" s="37" t="s">
        <v>33</v>
      </c>
      <c r="C19" s="37"/>
      <c r="D19" s="34"/>
      <c r="E19" s="40">
        <v>4788603120</v>
      </c>
      <c r="F19" s="41">
        <f t="shared" si="1"/>
        <v>0.1824420855505507</v>
      </c>
      <c r="G19" s="42"/>
      <c r="H19" s="37" t="s">
        <v>34</v>
      </c>
      <c r="I19" s="38"/>
      <c r="J19" s="39"/>
      <c r="K19" s="40">
        <v>108259910416.67</v>
      </c>
      <c r="L19" s="44">
        <f t="shared" si="0"/>
        <v>4.124619088903125</v>
      </c>
    </row>
    <row r="20" spans="1:12" s="36" customFormat="1" ht="13.5" customHeight="1">
      <c r="A20" s="52"/>
      <c r="B20" s="37" t="s">
        <v>35</v>
      </c>
      <c r="C20" s="37"/>
      <c r="D20" s="46"/>
      <c r="E20" s="40">
        <v>329698457007.29</v>
      </c>
      <c r="F20" s="41">
        <f t="shared" si="1"/>
        <v>12.561256924380185</v>
      </c>
      <c r="G20" s="47"/>
      <c r="H20" s="37" t="s">
        <v>36</v>
      </c>
      <c r="I20" s="38"/>
      <c r="J20" s="39"/>
      <c r="K20" s="40">
        <v>312783441876.57</v>
      </c>
      <c r="L20" s="44">
        <f t="shared" si="0"/>
        <v>11.916807893998298</v>
      </c>
    </row>
    <row r="21" spans="1:12" s="36" customFormat="1" ht="13.5" customHeight="1">
      <c r="A21" s="7"/>
      <c r="B21" s="37" t="s">
        <v>37</v>
      </c>
      <c r="C21" s="37"/>
      <c r="D21" s="46"/>
      <c r="E21" s="40">
        <v>74422913645.88</v>
      </c>
      <c r="F21" s="41">
        <f t="shared" si="1"/>
        <v>2.8354556095061993</v>
      </c>
      <c r="G21" s="42"/>
      <c r="H21" s="37" t="s">
        <v>38</v>
      </c>
      <c r="I21" s="38"/>
      <c r="J21" s="39"/>
      <c r="K21" s="40">
        <v>1452989309113.75</v>
      </c>
      <c r="L21" s="44">
        <f t="shared" si="0"/>
        <v>55.35777202545996</v>
      </c>
    </row>
    <row r="22" spans="1:12" s="45" customFormat="1" ht="13.5" customHeight="1">
      <c r="A22" s="7"/>
      <c r="B22" s="37" t="s">
        <v>39</v>
      </c>
      <c r="C22" s="37"/>
      <c r="D22" s="46"/>
      <c r="E22" s="40">
        <v>471360780204</v>
      </c>
      <c r="F22" s="41">
        <f t="shared" si="1"/>
        <v>17.958482177815664</v>
      </c>
      <c r="G22" s="42"/>
      <c r="H22" s="37" t="s">
        <v>40</v>
      </c>
      <c r="I22" s="38"/>
      <c r="J22" s="39"/>
      <c r="K22" s="40">
        <v>334549553</v>
      </c>
      <c r="L22" s="44">
        <f t="shared" si="0"/>
        <v>0.012746079940181905</v>
      </c>
    </row>
    <row r="23" spans="1:12" s="45" customFormat="1" ht="13.5" customHeight="1">
      <c r="A23" s="7"/>
      <c r="B23" s="37" t="s">
        <v>41</v>
      </c>
      <c r="C23" s="37"/>
      <c r="D23" s="46"/>
      <c r="E23" s="40">
        <v>96162526819.87</v>
      </c>
      <c r="F23" s="41">
        <f t="shared" si="1"/>
        <v>3.6637181042533022</v>
      </c>
      <c r="G23" s="42"/>
      <c r="H23" s="37" t="s">
        <v>42</v>
      </c>
      <c r="I23" s="38"/>
      <c r="J23" s="39"/>
      <c r="K23" s="40">
        <v>0</v>
      </c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>
        <v>175299453709</v>
      </c>
      <c r="F24" s="41">
        <f t="shared" si="1"/>
        <v>6.678773982535052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>
        <v>293211412441.91</v>
      </c>
      <c r="F25" s="41">
        <f t="shared" si="1"/>
        <v>11.171128667920332</v>
      </c>
      <c r="G25" s="42"/>
      <c r="H25" s="37" t="s">
        <v>46</v>
      </c>
      <c r="I25" s="38"/>
      <c r="J25" s="39"/>
      <c r="K25" s="40">
        <v>0</v>
      </c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>
        <v>0</v>
      </c>
      <c r="F26" s="41">
        <f t="shared" si="1"/>
        <v>0</v>
      </c>
      <c r="G26" s="42"/>
      <c r="H26" s="37" t="s">
        <v>48</v>
      </c>
      <c r="I26" s="38"/>
      <c r="J26" s="39"/>
      <c r="K26" s="40">
        <v>0</v>
      </c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187696554322.96</v>
      </c>
      <c r="F27" s="28">
        <f t="shared" si="1"/>
        <v>7.151093954374955</v>
      </c>
      <c r="G27" s="35" t="s">
        <v>50</v>
      </c>
      <c r="H27" s="32"/>
      <c r="I27" s="32"/>
      <c r="J27" s="34"/>
      <c r="K27" s="28">
        <f>K28+K29</f>
        <v>34800009089.5</v>
      </c>
      <c r="L27" s="30">
        <f t="shared" si="0"/>
        <v>1.3258535059941445</v>
      </c>
    </row>
    <row r="28" spans="1:12" s="45" customFormat="1" ht="13.5" customHeight="1">
      <c r="A28" s="7"/>
      <c r="B28" s="37" t="s">
        <v>51</v>
      </c>
      <c r="C28" s="37"/>
      <c r="D28" s="46"/>
      <c r="E28" s="40">
        <v>0</v>
      </c>
      <c r="F28" s="41">
        <f t="shared" si="1"/>
        <v>0</v>
      </c>
      <c r="G28" s="53"/>
      <c r="H28" s="37" t="s">
        <v>52</v>
      </c>
      <c r="I28" s="38"/>
      <c r="J28" s="34"/>
      <c r="K28" s="40">
        <v>33262546662.5</v>
      </c>
      <c r="L28" s="44">
        <f t="shared" si="0"/>
        <v>1.2672773733290739</v>
      </c>
    </row>
    <row r="29" spans="2:12" s="36" customFormat="1" ht="13.5" customHeight="1">
      <c r="B29" s="37" t="s">
        <v>53</v>
      </c>
      <c r="C29" s="37"/>
      <c r="D29" s="34"/>
      <c r="E29" s="40">
        <v>151811720000.96</v>
      </c>
      <c r="F29" s="41">
        <f t="shared" si="1"/>
        <v>5.783909443719234</v>
      </c>
      <c r="G29" s="47"/>
      <c r="H29" s="37" t="s">
        <v>54</v>
      </c>
      <c r="I29" s="38"/>
      <c r="J29" s="39"/>
      <c r="K29" s="40">
        <v>1537462427</v>
      </c>
      <c r="L29" s="44">
        <f t="shared" si="0"/>
        <v>0.058576132665070654</v>
      </c>
    </row>
    <row r="30" spans="1:12" s="36" customFormat="1" ht="13.5" customHeight="1">
      <c r="A30" s="7"/>
      <c r="B30" s="37" t="s">
        <v>55</v>
      </c>
      <c r="C30" s="37"/>
      <c r="D30" s="46"/>
      <c r="E30" s="40">
        <v>35884834322</v>
      </c>
      <c r="F30" s="41">
        <f t="shared" si="1"/>
        <v>1.3671845106557217</v>
      </c>
      <c r="G30" s="35" t="s">
        <v>56</v>
      </c>
      <c r="H30" s="32"/>
      <c r="I30" s="32"/>
      <c r="J30" s="34"/>
      <c r="K30" s="28">
        <f>SUM(K31:K35)</f>
        <v>1922228469.31</v>
      </c>
      <c r="L30" s="30">
        <f t="shared" si="0"/>
        <v>0.07323542211732909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76271747964.85999</v>
      </c>
      <c r="F31" s="28">
        <f t="shared" si="1"/>
        <v>2.905894771102899</v>
      </c>
      <c r="G31" s="47"/>
      <c r="H31" s="37" t="s">
        <v>58</v>
      </c>
      <c r="I31" s="38"/>
      <c r="J31" s="39"/>
      <c r="K31" s="40">
        <v>180412039.82</v>
      </c>
      <c r="L31" s="44">
        <f t="shared" si="0"/>
        <v>0.00687355957016329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66851870680.05</v>
      </c>
      <c r="F32" s="41">
        <f t="shared" si="1"/>
        <v>2.547004711850924</v>
      </c>
      <c r="G32" s="47"/>
      <c r="H32" s="37" t="s">
        <v>60</v>
      </c>
      <c r="I32" s="38"/>
      <c r="J32" s="39"/>
      <c r="K32" s="40">
        <v>1353113324.01</v>
      </c>
      <c r="L32" s="44">
        <f t="shared" si="0"/>
        <v>0.05155257402468184</v>
      </c>
    </row>
    <row r="33" spans="2:12" s="36" customFormat="1" ht="13.5" customHeight="1">
      <c r="B33" s="37" t="s">
        <v>61</v>
      </c>
      <c r="C33" s="37"/>
      <c r="D33" s="34"/>
      <c r="E33" s="40">
        <v>0</v>
      </c>
      <c r="F33" s="41">
        <f t="shared" si="1"/>
        <v>0</v>
      </c>
      <c r="G33" s="47"/>
      <c r="H33" s="37" t="s">
        <v>62</v>
      </c>
      <c r="I33" s="38"/>
      <c r="J33" s="39"/>
      <c r="K33" s="40">
        <v>50269973</v>
      </c>
      <c r="L33" s="44">
        <f t="shared" si="0"/>
        <v>0.0019152471994149875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7203282186.73</v>
      </c>
      <c r="F34" s="41">
        <f t="shared" si="1"/>
        <v>0.27443949561561337</v>
      </c>
      <c r="G34" s="42"/>
      <c r="H34" s="37" t="s">
        <v>64</v>
      </c>
      <c r="I34" s="38"/>
      <c r="J34" s="39"/>
      <c r="K34" s="40">
        <v>330194440</v>
      </c>
      <c r="L34" s="44">
        <f t="shared" si="0"/>
        <v>0.012580153493864024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1358669173.19</v>
      </c>
      <c r="F35" s="41">
        <f t="shared" si="1"/>
        <v>0.051764247593362046</v>
      </c>
      <c r="G35" s="42"/>
      <c r="H35" s="37" t="s">
        <v>66</v>
      </c>
      <c r="I35" s="38"/>
      <c r="J35" s="39"/>
      <c r="K35" s="40">
        <v>8238692.48</v>
      </c>
      <c r="L35" s="44">
        <f t="shared" si="0"/>
        <v>0.00031388782920494743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344010736.9</v>
      </c>
      <c r="F36" s="41">
        <f t="shared" si="1"/>
        <v>0.013106543749613933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227808340.23</v>
      </c>
      <c r="F37" s="41">
        <f t="shared" si="1"/>
        <v>0.008679322060286052</v>
      </c>
      <c r="G37" s="42"/>
      <c r="H37" s="54" t="s">
        <v>69</v>
      </c>
      <c r="I37" s="55"/>
      <c r="J37" s="56"/>
      <c r="K37" s="28">
        <f>K38+K41+K43+K47+K52+K54</f>
        <v>205771596322.1</v>
      </c>
      <c r="L37" s="30">
        <f aca="true" t="shared" si="2" ref="L37:L56">IF(K$57&gt;0,(K37/K$57)*100,0)</f>
        <v>7.839739113745961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66255639.65</v>
      </c>
      <c r="F38" s="41">
        <f t="shared" si="1"/>
        <v>0.002524288769463058</v>
      </c>
      <c r="G38" s="35" t="s">
        <v>71</v>
      </c>
      <c r="H38" s="32"/>
      <c r="I38" s="32"/>
      <c r="J38" s="34"/>
      <c r="K38" s="28">
        <f>SUM(K39:K40)</f>
        <v>48000000000</v>
      </c>
      <c r="L38" s="30">
        <f t="shared" si="2"/>
        <v>1.8287629788844209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842983252</v>
      </c>
      <c r="F39" s="41">
        <f t="shared" si="1"/>
        <v>0.03211701173077493</v>
      </c>
      <c r="G39" s="48"/>
      <c r="H39" s="37" t="s">
        <v>71</v>
      </c>
      <c r="I39" s="38"/>
      <c r="J39" s="39"/>
      <c r="K39" s="40">
        <v>48000000000</v>
      </c>
      <c r="L39" s="44">
        <f t="shared" si="2"/>
        <v>1.8287629788844209</v>
      </c>
    </row>
    <row r="40" spans="1:12" s="45" customFormat="1" ht="13.5" customHeight="1">
      <c r="A40" s="7"/>
      <c r="B40" s="37" t="s">
        <v>73</v>
      </c>
      <c r="C40" s="37"/>
      <c r="D40" s="46"/>
      <c r="E40" s="40">
        <v>0</v>
      </c>
      <c r="F40" s="41">
        <f t="shared" si="1"/>
        <v>0</v>
      </c>
      <c r="G40" s="47"/>
      <c r="H40" s="37" t="s">
        <v>74</v>
      </c>
      <c r="I40" s="38"/>
      <c r="J40" s="39"/>
      <c r="K40" s="40">
        <v>0</v>
      </c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>
        <v>0</v>
      </c>
      <c r="F41" s="41">
        <f t="shared" si="1"/>
        <v>0</v>
      </c>
      <c r="G41" s="35" t="s">
        <v>76</v>
      </c>
      <c r="H41" s="32"/>
      <c r="I41" s="32"/>
      <c r="J41" s="34"/>
      <c r="K41" s="28">
        <f>K42</f>
        <v>98732741480.66</v>
      </c>
      <c r="L41" s="30">
        <f>IF(K$57&gt;0,(K41/K$57)*100,0)</f>
        <v>3.7616413004916085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-623132043.89</v>
      </c>
      <c r="F42" s="41">
        <f t="shared" si="1"/>
        <v>-0.0237408502671378</v>
      </c>
      <c r="G42" s="48"/>
      <c r="H42" s="37" t="s">
        <v>76</v>
      </c>
      <c r="I42" s="37"/>
      <c r="J42" s="46"/>
      <c r="K42" s="40">
        <v>98732741480.66</v>
      </c>
      <c r="L42" s="44">
        <f>IF(K$57&gt;0,(K42/K$57)*100,0)</f>
        <v>3.7616413004916085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>SUM(F44:F45)</f>
        <v>0</v>
      </c>
      <c r="G43" s="35" t="s">
        <v>79</v>
      </c>
      <c r="H43" s="32"/>
      <c r="I43" s="32"/>
      <c r="J43" s="34"/>
      <c r="K43" s="28">
        <f>SUM(K44:K46)</f>
        <v>29563156351.44</v>
      </c>
      <c r="L43" s="30">
        <f t="shared" si="2"/>
        <v>1.1263334557184437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25410000443.51</v>
      </c>
      <c r="L44" s="44">
        <f t="shared" si="2"/>
        <v>0.9681014188443292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4153155907.93</v>
      </c>
      <c r="L45" s="44">
        <f t="shared" si="2"/>
        <v>0.15823203687411455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533505449.94</v>
      </c>
      <c r="F46" s="28">
        <f t="shared" si="1"/>
        <v>0.020326146164236412</v>
      </c>
      <c r="G46" s="42"/>
      <c r="H46" s="37" t="s">
        <v>85</v>
      </c>
      <c r="I46" s="38"/>
      <c r="J46" s="39"/>
      <c r="K46" s="40">
        <v>0</v>
      </c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533505449.94</v>
      </c>
      <c r="F47" s="41">
        <f t="shared" si="1"/>
        <v>0.020326146164236412</v>
      </c>
      <c r="G47" s="35" t="s">
        <v>87</v>
      </c>
      <c r="H47" s="32"/>
      <c r="I47" s="32"/>
      <c r="J47" s="34"/>
      <c r="K47" s="28">
        <f>SUM(K48:K51)</f>
        <v>29475698490</v>
      </c>
      <c r="L47" s="30">
        <f t="shared" si="2"/>
        <v>1.123001378651488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21130173385.7</v>
      </c>
      <c r="F48" s="28">
        <f t="shared" si="1"/>
        <v>0.8050433088578551</v>
      </c>
      <c r="G48" s="60"/>
      <c r="H48" s="37" t="s">
        <v>89</v>
      </c>
      <c r="I48" s="37"/>
      <c r="J48" s="46"/>
      <c r="K48" s="40">
        <v>29765381686</v>
      </c>
      <c r="L48" s="44">
        <f t="shared" si="2"/>
        <v>1.1340380849941907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8833253698.44</v>
      </c>
      <c r="F49" s="41">
        <f t="shared" si="1"/>
        <v>0.33654015305835344</v>
      </c>
      <c r="G49" s="60"/>
      <c r="H49" s="37" t="s">
        <v>91</v>
      </c>
      <c r="I49" s="37"/>
      <c r="J49" s="46"/>
      <c r="K49" s="40">
        <v>-289683196</v>
      </c>
      <c r="L49" s="44">
        <f t="shared" si="2"/>
        <v>-0.01103670634270249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11504685735.15</v>
      </c>
      <c r="F50" s="41">
        <f t="shared" si="1"/>
        <v>0.4383196532529588</v>
      </c>
      <c r="G50" s="62"/>
      <c r="H50" s="37" t="s">
        <v>93</v>
      </c>
      <c r="I50" s="37"/>
      <c r="J50" s="46"/>
      <c r="K50" s="40">
        <v>0</v>
      </c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455060908.9</v>
      </c>
      <c r="F51" s="41">
        <f t="shared" si="1"/>
        <v>0.01733746965278784</v>
      </c>
      <c r="G51" s="60"/>
      <c r="H51" s="63" t="s">
        <v>95</v>
      </c>
      <c r="I51" s="63"/>
      <c r="J51" s="64"/>
      <c r="K51" s="40">
        <v>0</v>
      </c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>
        <v>331787557</v>
      </c>
      <c r="F52" s="41">
        <f t="shared" si="1"/>
        <v>0.012640850022835513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>
        <v>5385486.21</v>
      </c>
      <c r="F53" s="41">
        <f t="shared" si="1"/>
        <v>0.00020518287091959525</v>
      </c>
      <c r="G53" s="60"/>
      <c r="H53" s="37" t="s">
        <v>97</v>
      </c>
      <c r="I53" s="37"/>
      <c r="J53" s="46"/>
      <c r="K53" s="40">
        <v>0</v>
      </c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>
        <v>0</v>
      </c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2624725049348.98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2624725049348.9805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2009-09-16T02:05:54Z</dcterms:created>
  <dcterms:modified xsi:type="dcterms:W3CDTF">2009-09-16T02:07:30Z</dcterms:modified>
  <cp:category/>
  <cp:version/>
  <cp:contentType/>
  <cp:contentStatus/>
</cp:coreProperties>
</file>