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李慧君</author>
  </authors>
  <commentList>
    <comment ref="A60" authorId="0">
      <text>
        <r>
          <rPr>
            <sz val="12"/>
            <color indexed="10"/>
            <rFont val="標楷體"/>
            <family val="4"/>
          </rPr>
          <t>本科目金額請填寫於D53儲存格內</t>
        </r>
      </text>
    </comment>
    <comment ref="A61" authorId="0">
      <text>
        <r>
          <rPr>
            <sz val="12"/>
            <color indexed="10"/>
            <rFont val="標楷體"/>
            <family val="4"/>
          </rPr>
          <t xml:space="preserve">本科目金額請填寫於D54儲存格內
</t>
        </r>
      </text>
    </comment>
  </commentList>
</comments>
</file>

<file path=xl/sharedStrings.xml><?xml version="1.0" encoding="utf-8"?>
<sst xmlns="http://schemas.openxmlformats.org/spreadsheetml/2006/main" count="166" uniqueCount="156">
  <si>
    <r>
      <t>榮民工程股份有限公司</t>
    </r>
    <r>
      <rPr>
        <b/>
        <sz val="22"/>
        <rFont val="華康粗明體"/>
        <family val="3"/>
      </rPr>
      <t>資產負債表</t>
    </r>
  </si>
  <si>
    <t>　　　　　　　　　　　</t>
  </si>
  <si>
    <r>
      <t xml:space="preserve">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</si>
  <si>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</si>
  <si>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目</t>
  </si>
  <si>
    <t>金     額</t>
  </si>
  <si>
    <t>％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</si>
  <si>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</si>
  <si>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</si>
  <si>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</si>
  <si>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</si>
  <si>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</si>
  <si>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</si>
  <si>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</si>
  <si>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</si>
  <si>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</si>
  <si>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</si>
  <si>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</si>
  <si>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</si>
  <si>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</si>
  <si>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</si>
  <si>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</si>
  <si>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</si>
  <si>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</si>
  <si>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</si>
  <si>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</si>
  <si>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</si>
  <si>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</si>
  <si>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</si>
  <si>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</si>
  <si>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</si>
  <si>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</si>
  <si>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</si>
  <si>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</si>
  <si>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</si>
  <si>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</si>
  <si>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</si>
  <si>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</si>
  <si>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</si>
  <si>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</si>
  <si>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</si>
  <si>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</si>
  <si>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</si>
  <si>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</si>
  <si>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</si>
  <si>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</si>
  <si>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</si>
  <si>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</si>
  <si>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</si>
  <si>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</si>
  <si>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</si>
  <si>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</si>
  <si>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</si>
  <si>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</si>
  <si>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</si>
  <si>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</si>
  <si>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</si>
  <si>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</si>
  <si>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</si>
  <si>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</si>
  <si>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</si>
  <si>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</si>
  <si>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</si>
  <si>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</si>
  <si>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</si>
  <si>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</si>
  <si>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</si>
  <si>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</si>
  <si>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</si>
  <si>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</si>
  <si>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</si>
  <si>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</si>
  <si>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</si>
  <si>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</si>
  <si>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</si>
  <si>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</si>
  <si>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</si>
  <si>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</si>
  <si>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</si>
  <si>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</si>
  <si>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</si>
  <si>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</si>
  <si>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</si>
  <si>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</si>
  <si>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</si>
  <si>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</si>
  <si>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</si>
  <si>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</si>
  <si>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累計減損─無形資產</t>
  </si>
  <si>
    <t>金融商品未實現損益</t>
  </si>
  <si>
    <t>其他資產</t>
  </si>
  <si>
    <t>累積換算調整數</t>
  </si>
  <si>
    <t>非營業資產</t>
  </si>
  <si>
    <t>兌換差價準備</t>
  </si>
  <si>
    <t>什項資產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</si>
  <si>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</si>
  <si>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</si>
  <si>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</si>
  <si>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</si>
  <si>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</si>
  <si>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</si>
  <si>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</si>
  <si>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</si>
  <si>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</si>
  <si>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5,556,514,596</t>
    </r>
    <r>
      <rPr>
        <b/>
        <sz val="10"/>
        <rFont val="華康中明體"/>
        <family val="3"/>
      </rPr>
      <t>元。</t>
    </r>
  </si>
  <si>
    <t xml:space="preserve">    榮民工程股份有限公司損益結算表</t>
  </si>
  <si>
    <r>
      <t>中華民國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</si>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</sst>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2"/>
      <color indexed="10"/>
      <name val="標楷體"/>
      <family val="4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3" xfId="0" applyFont="1" applyBorder="1" applyAlignment="1" quotePrefix="1">
      <alignment horizontal="center" vertical="center"/>
    </xf>
    <xf numFmtId="176" fontId="10" fillId="0" borderId="4" xfId="0" applyNumberFormat="1" applyFont="1" applyBorder="1" applyAlignment="1" quotePrefix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0" fontId="10" fillId="0" borderId="4" xfId="0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6" xfId="0" applyFont="1" applyBorder="1" applyAlignment="1" quotePrefix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0" fillId="0" borderId="7" xfId="0" applyFont="1" applyBorder="1" applyAlignment="1" quotePrefix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7" fontId="12" fillId="0" borderId="9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9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9" xfId="0" applyFont="1" applyBorder="1" applyAlignment="1">
      <alignment/>
    </xf>
    <xf numFmtId="177" fontId="15" fillId="0" borderId="9" xfId="0" applyNumberFormat="1" applyFont="1" applyBorder="1" applyAlignment="1" applyProtection="1">
      <alignment vertical="center"/>
      <protection locked="0"/>
    </xf>
    <xf numFmtId="177" fontId="15" fillId="0" borderId="9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1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9" xfId="0" applyFont="1" applyBorder="1" applyAlignment="1">
      <alignment horizontal="distributed"/>
    </xf>
    <xf numFmtId="0" fontId="6" fillId="0" borderId="10" xfId="0" applyFont="1" applyBorder="1" applyAlignment="1" quotePrefix="1">
      <alignment horizontal="left"/>
    </xf>
    <xf numFmtId="0" fontId="16" fillId="0" borderId="10" xfId="0" applyFont="1" applyBorder="1" applyAlignment="1">
      <alignment vertical="center"/>
    </xf>
    <xf numFmtId="0" fontId="17" fillId="0" borderId="0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8" fillId="0" borderId="9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1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10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9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/>
    </xf>
    <xf numFmtId="0" fontId="6" fillId="0" borderId="7" xfId="0" applyFont="1" applyBorder="1" applyAlignment="1" quotePrefix="1">
      <alignment horizontal="right" vertical="center"/>
    </xf>
    <xf numFmtId="177" fontId="12" fillId="0" borderId="7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23" fillId="0" borderId="2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76" fontId="15" fillId="0" borderId="0" xfId="0" applyNumberFormat="1" applyFont="1" applyAlignment="1" applyProtection="1">
      <alignment horizontal="left"/>
      <protection locked="0"/>
    </xf>
    <xf numFmtId="0" fontId="16" fillId="0" borderId="0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176" fontId="15" fillId="0" borderId="0" xfId="0" applyNumberFormat="1" applyFont="1" applyAlignment="1" applyProtection="1">
      <alignment vertical="center"/>
      <protection locked="0"/>
    </xf>
    <xf numFmtId="0" fontId="23" fillId="0" borderId="0" xfId="0" applyFont="1" applyBorder="1" applyAlignment="1">
      <alignment horizontal="right"/>
    </xf>
    <xf numFmtId="0" fontId="20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center" vertical="center"/>
    </xf>
    <xf numFmtId="0" fontId="9" fillId="0" borderId="3" xfId="0" applyFont="1" applyBorder="1" applyAlignment="1" quotePrefix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6" xfId="0" applyFont="1" applyBorder="1" applyAlignment="1" quotePrefix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3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6" fillId="0" borderId="9" xfId="0" applyNumberFormat="1" applyFont="1" applyBorder="1" applyAlignment="1" quotePrefix="1">
      <alignment horizontal="distributed"/>
    </xf>
    <xf numFmtId="179" fontId="12" fillId="0" borderId="9" xfId="0" applyNumberFormat="1" applyFont="1" applyBorder="1" applyAlignment="1" applyProtection="1">
      <alignment/>
      <protection/>
    </xf>
    <xf numFmtId="179" fontId="12" fillId="0" borderId="9" xfId="0" applyNumberFormat="1" applyFont="1" applyBorder="1" applyAlignment="1" applyProtection="1">
      <alignment vertical="center"/>
      <protection/>
    </xf>
    <xf numFmtId="180" fontId="12" fillId="0" borderId="9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4" fillId="0" borderId="9" xfId="0" applyNumberFormat="1" applyFont="1" applyBorder="1" applyAlignment="1" quotePrefix="1">
      <alignment horizontal="distributed"/>
    </xf>
    <xf numFmtId="179" fontId="15" fillId="0" borderId="9" xfId="0" applyNumberFormat="1" applyFont="1" applyBorder="1" applyAlignment="1" applyProtection="1">
      <alignment vertical="center"/>
      <protection locked="0"/>
    </xf>
    <xf numFmtId="180" fontId="15" fillId="0" borderId="9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181" fontId="12" fillId="0" borderId="1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179" fontId="15" fillId="0" borderId="9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10" fillId="0" borderId="9" xfId="0" applyNumberFormat="1" applyFont="1" applyBorder="1" applyAlignment="1" quotePrefix="1">
      <alignment horizontal="distributed"/>
    </xf>
    <xf numFmtId="181" fontId="15" fillId="0" borderId="10" xfId="0" applyNumberFormat="1" applyFont="1" applyBorder="1" applyAlignment="1">
      <alignment vertical="center"/>
    </xf>
    <xf numFmtId="49" fontId="20" fillId="0" borderId="0" xfId="0" applyNumberFormat="1" applyFont="1" applyBorder="1" applyAlignment="1" quotePrefix="1">
      <alignment horizontal="left"/>
    </xf>
    <xf numFmtId="181" fontId="12" fillId="0" borderId="0" xfId="0" applyNumberFormat="1" applyFont="1" applyBorder="1" applyAlignment="1">
      <alignment vertical="center"/>
    </xf>
    <xf numFmtId="179" fontId="12" fillId="0" borderId="9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 quotePrefix="1">
      <alignment horizontal="left" vertical="center"/>
    </xf>
    <xf numFmtId="0" fontId="33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6" xfId="0" applyNumberFormat="1" applyFont="1" applyBorder="1" applyAlignment="1" quotePrefix="1">
      <alignment horizontal="distributed" vertical="center"/>
    </xf>
    <xf numFmtId="179" fontId="12" fillId="0" borderId="6" xfId="0" applyNumberFormat="1" applyFont="1" applyBorder="1" applyAlignment="1" applyProtection="1">
      <alignment vertical="center"/>
      <protection/>
    </xf>
    <xf numFmtId="180" fontId="12" fillId="0" borderId="6" xfId="0" applyNumberFormat="1" applyFont="1" applyBorder="1" applyAlignment="1" applyProtection="1">
      <alignment vertical="center"/>
      <protection/>
    </xf>
    <xf numFmtId="181" fontId="12" fillId="0" borderId="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C2" sqref="C2"/>
    </sheetView>
  </sheetViews>
  <sheetFormatPr defaultColWidth="9.00390625" defaultRowHeight="13.5" customHeight="1"/>
  <cols>
    <col min="1" max="1" width="4.125" style="165" customWidth="1"/>
    <col min="2" max="2" width="2.625" style="96" customWidth="1"/>
    <col min="3" max="3" width="24.25390625" style="164" customWidth="1"/>
    <col min="4" max="4" width="2.00390625" style="163" customWidth="1"/>
    <col min="5" max="6" width="18.875" style="98" customWidth="1"/>
    <col min="7" max="7" width="17.50390625" style="98" customWidth="1"/>
    <col min="8" max="8" width="7.625" style="107" customWidth="1"/>
    <col min="9" max="16384" width="9.00390625" style="98" customWidth="1"/>
  </cols>
  <sheetData>
    <row r="1" spans="1:4" ht="9" customHeight="1">
      <c r="A1" s="104"/>
      <c r="B1" s="98"/>
      <c r="C1" s="105"/>
      <c r="D1" s="106"/>
    </row>
    <row r="2" spans="1:8" s="111" customFormat="1" ht="45" customHeight="1">
      <c r="A2" s="108" t="s">
        <v>105</v>
      </c>
      <c r="B2" s="109"/>
      <c r="C2" s="109"/>
      <c r="D2" s="109"/>
      <c r="E2" s="109"/>
      <c r="F2" s="109"/>
      <c r="G2" s="109"/>
      <c r="H2" s="110"/>
    </row>
    <row r="3" spans="1:8" s="119" customFormat="1" ht="24.75" customHeight="1">
      <c r="A3" s="112"/>
      <c r="B3" s="112"/>
      <c r="C3" s="113"/>
      <c r="D3" s="114"/>
      <c r="E3" s="115" t="s">
        <v>106</v>
      </c>
      <c r="F3" s="116"/>
      <c r="G3" s="117"/>
      <c r="H3" s="118" t="s">
        <v>107</v>
      </c>
    </row>
    <row r="4" spans="1:8" s="119" customFormat="1" ht="21" customHeight="1">
      <c r="A4" s="120" t="s">
        <v>108</v>
      </c>
      <c r="B4" s="120"/>
      <c r="C4" s="120"/>
      <c r="D4" s="121"/>
      <c r="E4" s="122" t="s">
        <v>109</v>
      </c>
      <c r="F4" s="123" t="s">
        <v>110</v>
      </c>
      <c r="G4" s="124" t="s">
        <v>111</v>
      </c>
      <c r="H4" s="125"/>
    </row>
    <row r="5" spans="1:8" s="119" customFormat="1" ht="20.25" customHeight="1">
      <c r="A5" s="126"/>
      <c r="B5" s="126"/>
      <c r="C5" s="126"/>
      <c r="D5" s="127"/>
      <c r="E5" s="128"/>
      <c r="F5" s="128"/>
      <c r="G5" s="129" t="s">
        <v>5</v>
      </c>
      <c r="H5" s="129" t="s">
        <v>6</v>
      </c>
    </row>
    <row r="6" spans="1:8" s="131" customFormat="1" ht="19.5" customHeight="1">
      <c r="A6" s="130" t="s">
        <v>112</v>
      </c>
      <c r="C6" s="132"/>
      <c r="D6" s="133"/>
      <c r="E6" s="134">
        <f>SUM(E7:E17)</f>
        <v>5889380557</v>
      </c>
      <c r="F6" s="135">
        <f>SUM(F7:F17)</f>
        <v>6166241000</v>
      </c>
      <c r="G6" s="136">
        <f>SUM(G7:G17)</f>
        <v>-276860443</v>
      </c>
      <c r="H6" s="137">
        <f aca="true" t="shared" si="0" ref="H6:H36">IF(F6=0,0,(G6/F6)*100)</f>
        <v>-4.489938732527645</v>
      </c>
    </row>
    <row r="7" spans="1:8" ht="15" customHeight="1">
      <c r="A7" s="7"/>
      <c r="B7" s="138" t="s">
        <v>113</v>
      </c>
      <c r="C7" s="139"/>
      <c r="D7" s="140"/>
      <c r="E7" s="141">
        <v>175157570</v>
      </c>
      <c r="F7" s="141">
        <v>113275000</v>
      </c>
      <c r="G7" s="142">
        <f aca="true" t="shared" si="1" ref="G7:G17">E7-F7</f>
        <v>61882570</v>
      </c>
      <c r="H7" s="143">
        <f t="shared" si="0"/>
        <v>54.630386228205694</v>
      </c>
    </row>
    <row r="8" spans="1:8" ht="15" customHeight="1">
      <c r="A8" s="7"/>
      <c r="B8" s="138" t="s">
        <v>114</v>
      </c>
      <c r="C8" s="139"/>
      <c r="D8" s="140"/>
      <c r="E8" s="141">
        <v>5528155959</v>
      </c>
      <c r="F8" s="141">
        <v>6052966000</v>
      </c>
      <c r="G8" s="142">
        <f t="shared" si="1"/>
        <v>-524810041</v>
      </c>
      <c r="H8" s="143">
        <f t="shared" si="0"/>
        <v>-8.670295537757854</v>
      </c>
    </row>
    <row r="9" spans="1:8" ht="15" customHeight="1">
      <c r="A9" s="7"/>
      <c r="B9" s="138" t="s">
        <v>115</v>
      </c>
      <c r="C9" s="139"/>
      <c r="D9" s="140"/>
      <c r="E9" s="141"/>
      <c r="F9" s="141"/>
      <c r="G9" s="142">
        <f t="shared" si="1"/>
        <v>0</v>
      </c>
      <c r="H9" s="143">
        <f t="shared" si="0"/>
        <v>0</v>
      </c>
    </row>
    <row r="10" spans="1:8" ht="15" customHeight="1">
      <c r="A10" s="7"/>
      <c r="B10" s="138" t="s">
        <v>116</v>
      </c>
      <c r="C10" s="139"/>
      <c r="D10" s="140"/>
      <c r="E10" s="141"/>
      <c r="F10" s="141"/>
      <c r="G10" s="142">
        <f t="shared" si="1"/>
        <v>0</v>
      </c>
      <c r="H10" s="143">
        <f t="shared" si="0"/>
        <v>0</v>
      </c>
    </row>
    <row r="11" spans="1:8" ht="15" customHeight="1">
      <c r="A11" s="7"/>
      <c r="B11" s="138" t="s">
        <v>117</v>
      </c>
      <c r="C11" s="139"/>
      <c r="D11" s="140"/>
      <c r="E11" s="141"/>
      <c r="F11" s="141"/>
      <c r="G11" s="142">
        <f t="shared" si="1"/>
        <v>0</v>
      </c>
      <c r="H11" s="143">
        <f t="shared" si="0"/>
        <v>0</v>
      </c>
    </row>
    <row r="12" spans="1:8" ht="15" customHeight="1">
      <c r="A12" s="7"/>
      <c r="B12" s="138" t="s">
        <v>118</v>
      </c>
      <c r="C12" s="139"/>
      <c r="D12" s="140"/>
      <c r="E12" s="141"/>
      <c r="F12" s="141"/>
      <c r="G12" s="142">
        <f t="shared" si="1"/>
        <v>0</v>
      </c>
      <c r="H12" s="143">
        <f t="shared" si="0"/>
        <v>0</v>
      </c>
    </row>
    <row r="13" spans="1:8" ht="15" customHeight="1">
      <c r="A13" s="7"/>
      <c r="B13" s="138" t="s">
        <v>119</v>
      </c>
      <c r="C13" s="139"/>
      <c r="D13" s="140"/>
      <c r="E13" s="141"/>
      <c r="F13" s="141"/>
      <c r="G13" s="142">
        <f t="shared" si="1"/>
        <v>0</v>
      </c>
      <c r="H13" s="143">
        <f t="shared" si="0"/>
        <v>0</v>
      </c>
    </row>
    <row r="14" spans="1:8" ht="15" customHeight="1">
      <c r="A14" s="7"/>
      <c r="B14" s="138" t="s">
        <v>120</v>
      </c>
      <c r="C14" s="139"/>
      <c r="D14" s="140"/>
      <c r="E14" s="141"/>
      <c r="F14" s="141"/>
      <c r="G14" s="142">
        <f t="shared" si="1"/>
        <v>0</v>
      </c>
      <c r="H14" s="143">
        <f t="shared" si="0"/>
        <v>0</v>
      </c>
    </row>
    <row r="15" spans="1:8" ht="15" customHeight="1">
      <c r="A15" s="7"/>
      <c r="B15" s="138" t="s">
        <v>121</v>
      </c>
      <c r="C15" s="139"/>
      <c r="D15" s="140"/>
      <c r="E15" s="141"/>
      <c r="F15" s="141"/>
      <c r="G15" s="142">
        <f t="shared" si="1"/>
        <v>0</v>
      </c>
      <c r="H15" s="143">
        <f t="shared" si="0"/>
        <v>0</v>
      </c>
    </row>
    <row r="16" spans="1:8" ht="15" customHeight="1">
      <c r="A16" s="7"/>
      <c r="B16" s="138" t="s">
        <v>122</v>
      </c>
      <c r="C16" s="139"/>
      <c r="D16" s="140"/>
      <c r="E16" s="141"/>
      <c r="F16" s="141"/>
      <c r="G16" s="142">
        <f t="shared" si="1"/>
        <v>0</v>
      </c>
      <c r="H16" s="143">
        <f t="shared" si="0"/>
        <v>0</v>
      </c>
    </row>
    <row r="17" spans="1:8" ht="15" customHeight="1">
      <c r="A17" s="7"/>
      <c r="B17" s="138" t="s">
        <v>123</v>
      </c>
      <c r="C17" s="139"/>
      <c r="D17" s="140"/>
      <c r="E17" s="141">
        <v>186067028</v>
      </c>
      <c r="F17" s="141"/>
      <c r="G17" s="142">
        <f t="shared" si="1"/>
        <v>186067028</v>
      </c>
      <c r="H17" s="143">
        <f t="shared" si="0"/>
        <v>0</v>
      </c>
    </row>
    <row r="18" spans="1:8" s="131" customFormat="1" ht="19.5" customHeight="1">
      <c r="A18" s="130" t="s">
        <v>124</v>
      </c>
      <c r="C18" s="132"/>
      <c r="D18" s="133"/>
      <c r="E18" s="135">
        <f>SUM(E19:E29)</f>
        <v>6014569106.14</v>
      </c>
      <c r="F18" s="135">
        <f>SUM(F19:F29)</f>
        <v>5964242000</v>
      </c>
      <c r="G18" s="136">
        <f>SUM(G19:G29)</f>
        <v>50327106.14000034</v>
      </c>
      <c r="H18" s="144">
        <f t="shared" si="0"/>
        <v>0.8438139522172363</v>
      </c>
    </row>
    <row r="19" spans="1:8" ht="15" customHeight="1">
      <c r="A19" s="7"/>
      <c r="B19" s="138" t="s">
        <v>125</v>
      </c>
      <c r="C19" s="139"/>
      <c r="D19" s="140"/>
      <c r="E19" s="141">
        <v>119900454</v>
      </c>
      <c r="F19" s="141">
        <v>112368000</v>
      </c>
      <c r="G19" s="142">
        <f aca="true" t="shared" si="2" ref="G19:G29">E19-F19</f>
        <v>7532454</v>
      </c>
      <c r="H19" s="143">
        <f t="shared" si="0"/>
        <v>6.70337996582657</v>
      </c>
    </row>
    <row r="20" spans="1:8" ht="15" customHeight="1">
      <c r="A20" s="7"/>
      <c r="B20" s="138" t="s">
        <v>126</v>
      </c>
      <c r="C20" s="139"/>
      <c r="D20" s="140"/>
      <c r="E20" s="141">
        <v>5618978258.14</v>
      </c>
      <c r="F20" s="141">
        <v>5851874000</v>
      </c>
      <c r="G20" s="142">
        <f t="shared" si="2"/>
        <v>-232895741.85999966</v>
      </c>
      <c r="H20" s="143">
        <f t="shared" si="0"/>
        <v>-3.979848880204865</v>
      </c>
    </row>
    <row r="21" spans="1:8" ht="15" customHeight="1">
      <c r="A21" s="7"/>
      <c r="B21" s="138" t="s">
        <v>127</v>
      </c>
      <c r="C21" s="139"/>
      <c r="D21" s="140"/>
      <c r="E21" s="141"/>
      <c r="F21" s="141"/>
      <c r="G21" s="142">
        <f t="shared" si="2"/>
        <v>0</v>
      </c>
      <c r="H21" s="143">
        <f t="shared" si="0"/>
        <v>0</v>
      </c>
    </row>
    <row r="22" spans="1:8" ht="15" customHeight="1">
      <c r="A22" s="7"/>
      <c r="B22" s="138" t="s">
        <v>128</v>
      </c>
      <c r="C22" s="139"/>
      <c r="D22" s="140"/>
      <c r="E22" s="141"/>
      <c r="F22" s="141"/>
      <c r="G22" s="142">
        <f t="shared" si="2"/>
        <v>0</v>
      </c>
      <c r="H22" s="143">
        <f t="shared" si="0"/>
        <v>0</v>
      </c>
    </row>
    <row r="23" spans="1:8" ht="15" customHeight="1">
      <c r="A23" s="7"/>
      <c r="B23" s="138" t="s">
        <v>129</v>
      </c>
      <c r="C23" s="139"/>
      <c r="D23" s="140"/>
      <c r="E23" s="141"/>
      <c r="F23" s="141"/>
      <c r="G23" s="142">
        <f t="shared" si="2"/>
        <v>0</v>
      </c>
      <c r="H23" s="143">
        <f t="shared" si="0"/>
        <v>0</v>
      </c>
    </row>
    <row r="24" spans="1:8" ht="15" customHeight="1">
      <c r="A24" s="7"/>
      <c r="B24" s="138" t="s">
        <v>130</v>
      </c>
      <c r="C24" s="139"/>
      <c r="D24" s="140"/>
      <c r="E24" s="141"/>
      <c r="F24" s="141"/>
      <c r="G24" s="142">
        <f t="shared" si="2"/>
        <v>0</v>
      </c>
      <c r="H24" s="143">
        <f t="shared" si="0"/>
        <v>0</v>
      </c>
    </row>
    <row r="25" spans="1:8" ht="15" customHeight="1">
      <c r="A25" s="7"/>
      <c r="B25" s="138" t="s">
        <v>131</v>
      </c>
      <c r="C25" s="139"/>
      <c r="D25" s="140"/>
      <c r="E25" s="141"/>
      <c r="F25" s="141"/>
      <c r="G25" s="142">
        <f t="shared" si="2"/>
        <v>0</v>
      </c>
      <c r="H25" s="143">
        <f t="shared" si="0"/>
        <v>0</v>
      </c>
    </row>
    <row r="26" spans="1:8" ht="15" customHeight="1">
      <c r="A26" s="7"/>
      <c r="B26" s="138" t="s">
        <v>132</v>
      </c>
      <c r="C26" s="139"/>
      <c r="D26" s="140"/>
      <c r="E26" s="141"/>
      <c r="F26" s="141"/>
      <c r="G26" s="142">
        <f t="shared" si="2"/>
        <v>0</v>
      </c>
      <c r="H26" s="143">
        <f t="shared" si="0"/>
        <v>0</v>
      </c>
    </row>
    <row r="27" spans="1:8" ht="15" customHeight="1">
      <c r="A27" s="7"/>
      <c r="B27" s="145" t="s">
        <v>133</v>
      </c>
      <c r="C27" s="139"/>
      <c r="D27" s="140"/>
      <c r="E27" s="141"/>
      <c r="F27" s="141"/>
      <c r="G27" s="142">
        <f t="shared" si="2"/>
        <v>0</v>
      </c>
      <c r="H27" s="143">
        <f t="shared" si="0"/>
        <v>0</v>
      </c>
    </row>
    <row r="28" spans="1:8" ht="15" customHeight="1">
      <c r="A28" s="7"/>
      <c r="B28" s="145" t="s">
        <v>134</v>
      </c>
      <c r="C28" s="139"/>
      <c r="D28" s="140"/>
      <c r="E28" s="141"/>
      <c r="F28" s="141"/>
      <c r="G28" s="142">
        <f t="shared" si="2"/>
        <v>0</v>
      </c>
      <c r="H28" s="143">
        <f t="shared" si="0"/>
        <v>0</v>
      </c>
    </row>
    <row r="29" spans="1:8" ht="15" customHeight="1">
      <c r="A29" s="7"/>
      <c r="B29" s="138" t="s">
        <v>135</v>
      </c>
      <c r="C29" s="139"/>
      <c r="D29" s="140"/>
      <c r="E29" s="141">
        <v>275690394</v>
      </c>
      <c r="F29" s="141"/>
      <c r="G29" s="142">
        <f t="shared" si="2"/>
        <v>275690394</v>
      </c>
      <c r="H29" s="143">
        <f t="shared" si="0"/>
        <v>0</v>
      </c>
    </row>
    <row r="30" spans="1:8" ht="2.25" customHeight="1">
      <c r="A30" s="7"/>
      <c r="B30" s="146"/>
      <c r="C30" s="63"/>
      <c r="D30" s="140"/>
      <c r="E30" s="147"/>
      <c r="F30" s="147"/>
      <c r="G30" s="142"/>
      <c r="H30" s="143"/>
    </row>
    <row r="31" spans="1:8" s="131" customFormat="1" ht="19.5" customHeight="1">
      <c r="A31" s="130" t="s">
        <v>136</v>
      </c>
      <c r="B31" s="21"/>
      <c r="C31" s="132"/>
      <c r="D31" s="133"/>
      <c r="E31" s="135">
        <f>E6-E18</f>
        <v>-125188549.14000034</v>
      </c>
      <c r="F31" s="135">
        <f>F6-F18</f>
        <v>201999000</v>
      </c>
      <c r="G31" s="136">
        <f>G6-G18</f>
        <v>-327187549.14000034</v>
      </c>
      <c r="H31" s="144">
        <f t="shared" si="0"/>
        <v>-161.9748360833471</v>
      </c>
    </row>
    <row r="32" spans="1:8" s="131" customFormat="1" ht="19.5" customHeight="1">
      <c r="A32" s="130" t="s">
        <v>137</v>
      </c>
      <c r="B32" s="3"/>
      <c r="C32" s="132"/>
      <c r="D32" s="133"/>
      <c r="E32" s="135">
        <f>SUM(E33:E36)</f>
        <v>116844284</v>
      </c>
      <c r="F32" s="135">
        <f>SUM(F33:F36)</f>
        <v>126000000</v>
      </c>
      <c r="G32" s="136">
        <f>SUM(G33:G36)</f>
        <v>-9155716</v>
      </c>
      <c r="H32" s="144">
        <f t="shared" si="0"/>
        <v>-7.26644126984127</v>
      </c>
    </row>
    <row r="33" spans="1:8" ht="15" customHeight="1">
      <c r="A33" s="7"/>
      <c r="B33" s="138" t="s">
        <v>138</v>
      </c>
      <c r="C33" s="139"/>
      <c r="D33" s="140"/>
      <c r="E33" s="141">
        <v>27096357</v>
      </c>
      <c r="F33" s="141">
        <v>32665000</v>
      </c>
      <c r="G33" s="142">
        <f>E33-F33</f>
        <v>-5568643</v>
      </c>
      <c r="H33" s="143">
        <f t="shared" si="0"/>
        <v>-17.047736108985152</v>
      </c>
    </row>
    <row r="34" spans="1:8" ht="15" customHeight="1">
      <c r="A34" s="7"/>
      <c r="B34" s="138" t="s">
        <v>139</v>
      </c>
      <c r="C34" s="139"/>
      <c r="D34" s="140"/>
      <c r="E34" s="141"/>
      <c r="F34" s="141"/>
      <c r="G34" s="142">
        <f>E34-F34</f>
        <v>0</v>
      </c>
      <c r="H34" s="143">
        <f t="shared" si="0"/>
        <v>0</v>
      </c>
    </row>
    <row r="35" spans="1:8" ht="15" customHeight="1">
      <c r="A35" s="7"/>
      <c r="B35" s="138" t="s">
        <v>140</v>
      </c>
      <c r="C35" s="139"/>
      <c r="D35" s="140"/>
      <c r="E35" s="141">
        <v>86702091</v>
      </c>
      <c r="F35" s="141">
        <v>87605000</v>
      </c>
      <c r="G35" s="142">
        <f>E35-F35</f>
        <v>-902909</v>
      </c>
      <c r="H35" s="143">
        <f t="shared" si="0"/>
        <v>-1.030659208949261</v>
      </c>
    </row>
    <row r="36" spans="1:8" ht="15" customHeight="1">
      <c r="A36" s="7"/>
      <c r="B36" s="138" t="s">
        <v>141</v>
      </c>
      <c r="C36" s="139"/>
      <c r="D36" s="140"/>
      <c r="E36" s="141">
        <v>3045836</v>
      </c>
      <c r="F36" s="141">
        <v>5730000</v>
      </c>
      <c r="G36" s="142">
        <f>E36-F36</f>
        <v>-2684164</v>
      </c>
      <c r="H36" s="143">
        <f t="shared" si="0"/>
        <v>-46.84404886561955</v>
      </c>
    </row>
    <row r="37" spans="1:8" ht="1.5" customHeight="1">
      <c r="A37" s="7"/>
      <c r="B37" s="146"/>
      <c r="C37" s="63"/>
      <c r="D37" s="140"/>
      <c r="E37" s="147"/>
      <c r="F37" s="147"/>
      <c r="G37" s="142"/>
      <c r="H37" s="143"/>
    </row>
    <row r="38" spans="1:8" s="131" customFormat="1" ht="19.5" customHeight="1">
      <c r="A38" s="130" t="s">
        <v>142</v>
      </c>
      <c r="C38" s="148"/>
      <c r="D38" s="133"/>
      <c r="E38" s="135">
        <f>E31-E32</f>
        <v>-242032833.14000034</v>
      </c>
      <c r="F38" s="135">
        <f>F31-F32</f>
        <v>75999000</v>
      </c>
      <c r="G38" s="136">
        <f>G31-G32</f>
        <v>-318031833.14000034</v>
      </c>
      <c r="H38" s="144">
        <f>IF(F38=0,0,(G38/F38)*100)</f>
        <v>-418.4684445058492</v>
      </c>
    </row>
    <row r="39" spans="1:8" s="131" customFormat="1" ht="19.5" customHeight="1">
      <c r="A39" s="130" t="s">
        <v>143</v>
      </c>
      <c r="B39" s="3"/>
      <c r="C39" s="132"/>
      <c r="D39" s="133"/>
      <c r="E39" s="135">
        <f>SUM(E40:E41)</f>
        <v>247274284.05</v>
      </c>
      <c r="F39" s="135">
        <f>SUM(F40:F41)</f>
        <v>126001000</v>
      </c>
      <c r="G39" s="136">
        <f>SUM(G40:G41)</f>
        <v>121273284.05</v>
      </c>
      <c r="H39" s="144">
        <f>IF(F39=0,0,(G39/F39)*100)</f>
        <v>96.24787426290268</v>
      </c>
    </row>
    <row r="40" spans="1:8" ht="15" customHeight="1">
      <c r="A40" s="7"/>
      <c r="B40" s="138" t="s">
        <v>144</v>
      </c>
      <c r="C40" s="139"/>
      <c r="D40" s="140"/>
      <c r="E40" s="141">
        <v>142845986</v>
      </c>
      <c r="F40" s="141">
        <v>47001000</v>
      </c>
      <c r="G40" s="142">
        <f>E40-F40</f>
        <v>95844986</v>
      </c>
      <c r="H40" s="143">
        <f aca="true" t="shared" si="3" ref="H40:H52">IF(F40=0,0,(G40/F40)*100)</f>
        <v>203.92116337950256</v>
      </c>
    </row>
    <row r="41" spans="1:8" ht="15" customHeight="1">
      <c r="A41" s="7"/>
      <c r="B41" s="138" t="s">
        <v>145</v>
      </c>
      <c r="C41" s="139"/>
      <c r="D41" s="140"/>
      <c r="E41" s="141">
        <v>104428298.05</v>
      </c>
      <c r="F41" s="141">
        <v>79000000</v>
      </c>
      <c r="G41" s="142">
        <f>E41-F41</f>
        <v>25428298.049999997</v>
      </c>
      <c r="H41" s="143">
        <f t="shared" si="3"/>
        <v>32.18771905063291</v>
      </c>
    </row>
    <row r="42" spans="1:8" ht="2.25" customHeight="1">
      <c r="A42" s="7"/>
      <c r="B42" s="138"/>
      <c r="C42" s="139"/>
      <c r="D42" s="140"/>
      <c r="E42" s="147"/>
      <c r="F42" s="147"/>
      <c r="G42" s="142"/>
      <c r="H42" s="143"/>
    </row>
    <row r="43" spans="1:8" s="131" customFormat="1" ht="19.5" customHeight="1">
      <c r="A43" s="130" t="s">
        <v>146</v>
      </c>
      <c r="B43" s="3"/>
      <c r="C43" s="132"/>
      <c r="D43" s="149"/>
      <c r="E43" s="135">
        <f>SUM(E44:E45)</f>
        <v>929935303.97</v>
      </c>
      <c r="F43" s="135">
        <f>SUM(F44:F45)</f>
        <v>191393000</v>
      </c>
      <c r="G43" s="136">
        <f>SUM(G44:G45)</f>
        <v>738542303.97</v>
      </c>
      <c r="H43" s="144">
        <f t="shared" si="3"/>
        <v>385.87738525964903</v>
      </c>
    </row>
    <row r="44" spans="1:8" ht="15" customHeight="1">
      <c r="A44" s="7"/>
      <c r="B44" s="138" t="s">
        <v>147</v>
      </c>
      <c r="C44" s="139"/>
      <c r="D44" s="140"/>
      <c r="E44" s="141">
        <v>419187919</v>
      </c>
      <c r="F44" s="141">
        <v>185793000</v>
      </c>
      <c r="G44" s="142">
        <f>E44-F44</f>
        <v>233394919</v>
      </c>
      <c r="H44" s="150">
        <f t="shared" si="3"/>
        <v>125.62094320022821</v>
      </c>
    </row>
    <row r="45" spans="1:8" ht="15" customHeight="1">
      <c r="A45" s="7"/>
      <c r="B45" s="138" t="s">
        <v>148</v>
      </c>
      <c r="C45" s="139"/>
      <c r="D45" s="140"/>
      <c r="E45" s="141">
        <v>510747384.97</v>
      </c>
      <c r="F45" s="141">
        <v>5600000</v>
      </c>
      <c r="G45" s="142">
        <f>E45-F45</f>
        <v>505147384.97</v>
      </c>
      <c r="H45" s="150">
        <f t="shared" si="3"/>
        <v>9020.48901732143</v>
      </c>
    </row>
    <row r="46" spans="1:8" ht="1.5" customHeight="1">
      <c r="A46" s="7"/>
      <c r="B46" s="151"/>
      <c r="C46" s="146"/>
      <c r="D46" s="140"/>
      <c r="E46" s="147"/>
      <c r="F46" s="147"/>
      <c r="G46" s="142">
        <f>E46-F46</f>
        <v>0</v>
      </c>
      <c r="H46" s="150"/>
    </row>
    <row r="47" spans="1:8" s="131" customFormat="1" ht="19.5" customHeight="1">
      <c r="A47" s="130" t="s">
        <v>149</v>
      </c>
      <c r="C47" s="148"/>
      <c r="D47" s="133"/>
      <c r="E47" s="135">
        <f>E39-E43</f>
        <v>-682661019.9200001</v>
      </c>
      <c r="F47" s="135">
        <f>F39-F43</f>
        <v>-65392000</v>
      </c>
      <c r="G47" s="136">
        <f>G39-G43</f>
        <v>-617269019.9200001</v>
      </c>
      <c r="H47" s="144">
        <f t="shared" si="3"/>
        <v>943.9518900171275</v>
      </c>
    </row>
    <row r="48" spans="1:8" s="131" customFormat="1" ht="19.5" customHeight="1">
      <c r="A48" s="130" t="s">
        <v>150</v>
      </c>
      <c r="C48" s="148"/>
      <c r="D48" s="133"/>
      <c r="E48" s="135">
        <f>E38+E47</f>
        <v>-924693853.0600004</v>
      </c>
      <c r="F48" s="135">
        <f>F38+F47</f>
        <v>10607000</v>
      </c>
      <c r="G48" s="136">
        <f>G38+G47</f>
        <v>-935300853.0600004</v>
      </c>
      <c r="H48" s="152">
        <f t="shared" si="3"/>
        <v>-8817.769897803342</v>
      </c>
    </row>
    <row r="49" spans="1:8" s="131" customFormat="1" ht="19.5" customHeight="1">
      <c r="A49" s="130" t="s">
        <v>151</v>
      </c>
      <c r="C49" s="148"/>
      <c r="D49" s="133"/>
      <c r="E49" s="153"/>
      <c r="F49" s="153"/>
      <c r="G49" s="136">
        <f>E49-F49</f>
        <v>0</v>
      </c>
      <c r="H49" s="152">
        <f>IF(F49=0,0,(G49/F49)*100)</f>
        <v>0</v>
      </c>
    </row>
    <row r="50" spans="1:8" s="131" customFormat="1" ht="35.25" customHeight="1">
      <c r="A50" s="154" t="s">
        <v>152</v>
      </c>
      <c r="B50" s="154"/>
      <c r="C50" s="154"/>
      <c r="D50" s="133"/>
      <c r="E50" s="135">
        <f>E48-E49</f>
        <v>-924693853.0600004</v>
      </c>
      <c r="F50" s="135">
        <f>F48-F49</f>
        <v>10607000</v>
      </c>
      <c r="G50" s="136">
        <f>E50-F50</f>
        <v>-935300853.0600004</v>
      </c>
      <c r="H50" s="152">
        <f>IF(F50=0,0,(G50/F50)*100)</f>
        <v>-8817.769897803342</v>
      </c>
    </row>
    <row r="51" spans="1:8" s="131" customFormat="1" ht="19.5" customHeight="1">
      <c r="A51" s="130" t="s">
        <v>153</v>
      </c>
      <c r="C51" s="148"/>
      <c r="D51" s="133"/>
      <c r="E51" s="153"/>
      <c r="F51" s="153"/>
      <c r="G51" s="136">
        <f>E51-F51</f>
        <v>0</v>
      </c>
      <c r="H51" s="152">
        <f t="shared" si="3"/>
        <v>0</v>
      </c>
    </row>
    <row r="52" spans="1:8" s="131" customFormat="1" ht="19.5" customHeight="1">
      <c r="A52" s="130" t="s">
        <v>154</v>
      </c>
      <c r="C52" s="148"/>
      <c r="D52" s="133"/>
      <c r="E52" s="153"/>
      <c r="F52" s="153"/>
      <c r="G52" s="136">
        <f>E52-F52</f>
        <v>0</v>
      </c>
      <c r="H52" s="152">
        <f t="shared" si="3"/>
        <v>0</v>
      </c>
    </row>
    <row r="53" spans="1:8" s="162" customFormat="1" ht="19.5" customHeight="1">
      <c r="A53" s="155" t="s">
        <v>155</v>
      </c>
      <c r="B53" s="156"/>
      <c r="C53" s="157"/>
      <c r="D53" s="158"/>
      <c r="E53" s="159">
        <f>E48-E49+E51+E52</f>
        <v>-924693853.0600004</v>
      </c>
      <c r="F53" s="159">
        <f>F48-F49+F51+F52</f>
        <v>10607000</v>
      </c>
      <c r="G53" s="160">
        <f>E53-F53</f>
        <v>-935300853.0600004</v>
      </c>
      <c r="H53" s="161">
        <f>IF(F53=0,0,(G53/F53)*100)</f>
        <v>-8817.769897803342</v>
      </c>
    </row>
    <row r="54" ht="13.5" customHeight="1">
      <c r="A54" s="163"/>
    </row>
    <row r="55" ht="13.5" customHeight="1">
      <c r="A55" s="163"/>
    </row>
  </sheetData>
  <mergeCells count="36">
    <mergeCell ref="B42:C42"/>
    <mergeCell ref="B44:C44"/>
    <mergeCell ref="B45:C45"/>
    <mergeCell ref="A50:C50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E20" sqref="E20"/>
    </sheetView>
  </sheetViews>
  <sheetFormatPr defaultColWidth="9.00390625" defaultRowHeight="16.5"/>
  <cols>
    <col min="1" max="1" width="2.25390625" style="95" customWidth="1"/>
    <col min="2" max="2" width="2.25390625" style="96" customWidth="1"/>
    <col min="3" max="3" width="17.625" style="89" customWidth="1"/>
    <col min="4" max="4" width="1.12109375" style="89" customWidth="1"/>
    <col min="5" max="5" width="18.50390625" style="97" customWidth="1"/>
    <col min="6" max="6" width="6.50390625" style="97" customWidth="1"/>
    <col min="7" max="7" width="1.875" style="103" customWidth="1"/>
    <col min="8" max="8" width="2.25390625" style="103" customWidth="1"/>
    <col min="9" max="9" width="17.875" style="103" customWidth="1"/>
    <col min="10" max="10" width="1.12109375" style="103" customWidth="1"/>
    <col min="11" max="11" width="18.75390625" style="103" customWidth="1"/>
    <col min="12" max="12" width="6.50390625" style="103" customWidth="1"/>
    <col min="13" max="16384" width="9.00390625" style="103" customWidth="1"/>
  </cols>
  <sheetData>
    <row r="1" spans="1:6" s="2" customFormat="1" ht="9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4" customFormat="1" ht="21.75" customHeight="1">
      <c r="A3" s="7"/>
      <c r="B3" s="8"/>
      <c r="C3" s="9" t="s">
        <v>1</v>
      </c>
      <c r="D3" s="9"/>
      <c r="E3" s="10" t="s">
        <v>2</v>
      </c>
      <c r="F3" s="11"/>
      <c r="G3" s="11"/>
      <c r="H3" s="11"/>
      <c r="I3" s="11"/>
      <c r="J3" s="12"/>
      <c r="K3" s="9"/>
      <c r="L3" s="13" t="s">
        <v>3</v>
      </c>
    </row>
    <row r="4" spans="1:12" s="21" customFormat="1" ht="21" customHeight="1">
      <c r="A4" s="15" t="s">
        <v>4</v>
      </c>
      <c r="B4" s="15"/>
      <c r="C4" s="15"/>
      <c r="D4" s="16"/>
      <c r="E4" s="17" t="s">
        <v>5</v>
      </c>
      <c r="F4" s="18" t="s">
        <v>6</v>
      </c>
      <c r="G4" s="19" t="s">
        <v>4</v>
      </c>
      <c r="H4" s="15"/>
      <c r="I4" s="15"/>
      <c r="J4" s="16"/>
      <c r="K4" s="17" t="s">
        <v>5</v>
      </c>
      <c r="L4" s="20" t="s">
        <v>6</v>
      </c>
    </row>
    <row r="5" spans="1:12" s="28" customFormat="1" ht="20.25" customHeight="1">
      <c r="A5" s="22"/>
      <c r="B5" s="22"/>
      <c r="C5" s="22"/>
      <c r="D5" s="23"/>
      <c r="E5" s="24"/>
      <c r="F5" s="25"/>
      <c r="G5" s="26"/>
      <c r="H5" s="22"/>
      <c r="I5" s="22"/>
      <c r="J5" s="23"/>
      <c r="K5" s="27"/>
      <c r="L5" s="27"/>
    </row>
    <row r="6" spans="1:12" s="36" customFormat="1" ht="24" customHeight="1">
      <c r="A6" s="29"/>
      <c r="B6" s="30" t="s">
        <v>7</v>
      </c>
      <c r="C6" s="31"/>
      <c r="D6" s="32"/>
      <c r="E6" s="33">
        <f>SUM(E7,E18,E27,E31,E43,E46,E49)</f>
        <v>79344419716.72</v>
      </c>
      <c r="F6" s="33">
        <f>IF(E$6&gt;0,(E6/E$6)*100,0)</f>
        <v>100</v>
      </c>
      <c r="G6" s="34"/>
      <c r="H6" s="30" t="s">
        <v>8</v>
      </c>
      <c r="I6" s="31"/>
      <c r="J6" s="32"/>
      <c r="K6" s="33">
        <f>K7+K17+K24+K27+K30</f>
        <v>83334547517.29999</v>
      </c>
      <c r="L6" s="35">
        <f>IF(K$59&gt;0,(K6/K$59)*100,0)</f>
        <v>105.02887010179896</v>
      </c>
    </row>
    <row r="7" spans="1:12" s="41" customFormat="1" ht="13.5" customHeight="1">
      <c r="A7" s="37" t="s">
        <v>9</v>
      </c>
      <c r="B7" s="38"/>
      <c r="C7" s="38"/>
      <c r="D7" s="39"/>
      <c r="E7" s="33">
        <f>SUM(E8:E17)</f>
        <v>67653866163.72</v>
      </c>
      <c r="F7" s="33">
        <f>IF(E$6&gt;0,(E7/E$6)*100,0)</f>
        <v>85.26606711002704</v>
      </c>
      <c r="G7" s="40" t="s">
        <v>10</v>
      </c>
      <c r="H7" s="38"/>
      <c r="I7" s="38"/>
      <c r="J7" s="39"/>
      <c r="K7" s="33">
        <f>SUM(K8:K16)</f>
        <v>35178537050.18</v>
      </c>
      <c r="L7" s="35">
        <f>IF(K$59&gt;0,(K7/K$59)*100,0)</f>
        <v>44.33649798659621</v>
      </c>
    </row>
    <row r="8" spans="1:12" s="50" customFormat="1" ht="13.5" customHeight="1">
      <c r="A8" s="7"/>
      <c r="B8" s="42" t="s">
        <v>11</v>
      </c>
      <c r="C8" s="43"/>
      <c r="D8" s="44"/>
      <c r="E8" s="45">
        <v>538423302</v>
      </c>
      <c r="F8" s="46">
        <f aca="true" t="shared" si="0" ref="F8:F17">IF(E$6&gt;0,(E8/E$6)*100,0)</f>
        <v>0.6785900053492228</v>
      </c>
      <c r="G8" s="47"/>
      <c r="H8" s="48" t="s">
        <v>12</v>
      </c>
      <c r="I8" s="43"/>
      <c r="J8" s="44"/>
      <c r="K8" s="45">
        <v>22474041375</v>
      </c>
      <c r="L8" s="49">
        <f aca="true" t="shared" si="1" ref="L8:L35">IF(K$59&gt;0,(K8/K$59)*100,0)</f>
        <v>28.324665370593316</v>
      </c>
    </row>
    <row r="9" spans="1:12" s="50" customFormat="1" ht="13.5" customHeight="1">
      <c r="A9" s="7"/>
      <c r="B9" s="42" t="s">
        <v>13</v>
      </c>
      <c r="C9" s="43"/>
      <c r="D9" s="44"/>
      <c r="E9" s="45"/>
      <c r="F9" s="46">
        <f t="shared" si="0"/>
        <v>0</v>
      </c>
      <c r="G9" s="47"/>
      <c r="H9" s="48" t="s">
        <v>14</v>
      </c>
      <c r="I9" s="43"/>
      <c r="J9" s="44"/>
      <c r="K9" s="45"/>
      <c r="L9" s="49">
        <f t="shared" si="1"/>
        <v>0</v>
      </c>
    </row>
    <row r="10" spans="1:12" s="50" customFormat="1" ht="13.5" customHeight="1">
      <c r="A10" s="7"/>
      <c r="B10" s="42" t="s">
        <v>15</v>
      </c>
      <c r="C10" s="42"/>
      <c r="D10" s="51"/>
      <c r="E10" s="45"/>
      <c r="F10" s="46">
        <f t="shared" si="0"/>
        <v>0</v>
      </c>
      <c r="G10" s="47"/>
      <c r="H10" s="42" t="s">
        <v>16</v>
      </c>
      <c r="I10" s="43"/>
      <c r="J10" s="44"/>
      <c r="K10" s="45"/>
      <c r="L10" s="49">
        <f t="shared" si="1"/>
        <v>0</v>
      </c>
    </row>
    <row r="11" spans="1:12" s="50" customFormat="1" ht="13.5" customHeight="1">
      <c r="A11" s="7"/>
      <c r="B11" s="42" t="s">
        <v>17</v>
      </c>
      <c r="C11" s="42"/>
      <c r="D11" s="51"/>
      <c r="E11" s="45">
        <v>1717974013</v>
      </c>
      <c r="F11" s="46">
        <f t="shared" si="0"/>
        <v>2.165210885823615</v>
      </c>
      <c r="G11" s="47"/>
      <c r="H11" s="42" t="s">
        <v>18</v>
      </c>
      <c r="I11" s="43"/>
      <c r="J11" s="44"/>
      <c r="K11" s="45"/>
      <c r="L11" s="49">
        <f t="shared" si="1"/>
        <v>0</v>
      </c>
    </row>
    <row r="12" spans="1:12" s="50" customFormat="1" ht="13.5" customHeight="1">
      <c r="A12" s="7"/>
      <c r="B12" s="42" t="s">
        <v>19</v>
      </c>
      <c r="C12" s="42"/>
      <c r="D12" s="51"/>
      <c r="E12" s="45">
        <v>8817630831</v>
      </c>
      <c r="F12" s="46">
        <f t="shared" si="0"/>
        <v>11.113107717570072</v>
      </c>
      <c r="G12" s="52"/>
      <c r="H12" s="42" t="s">
        <v>20</v>
      </c>
      <c r="I12" s="43"/>
      <c r="J12" s="44"/>
      <c r="K12" s="45">
        <v>5653833869.04</v>
      </c>
      <c r="L12" s="49">
        <f t="shared" si="1"/>
        <v>7.125685573384547</v>
      </c>
    </row>
    <row r="13" spans="1:12" s="50" customFormat="1" ht="13.5" customHeight="1">
      <c r="A13" s="7"/>
      <c r="B13" s="42" t="s">
        <v>21</v>
      </c>
      <c r="C13" s="42"/>
      <c r="D13" s="51"/>
      <c r="E13" s="45"/>
      <c r="F13" s="46">
        <f t="shared" si="0"/>
        <v>0</v>
      </c>
      <c r="G13" s="52"/>
      <c r="H13" s="42" t="s">
        <v>22</v>
      </c>
      <c r="I13" s="43"/>
      <c r="J13" s="44"/>
      <c r="K13" s="45"/>
      <c r="L13" s="49">
        <f t="shared" si="1"/>
        <v>0</v>
      </c>
    </row>
    <row r="14" spans="1:12" s="50" customFormat="1" ht="13.5" customHeight="1">
      <c r="A14" s="7"/>
      <c r="B14" s="42" t="s">
        <v>23</v>
      </c>
      <c r="C14" s="42"/>
      <c r="D14" s="51"/>
      <c r="E14" s="45">
        <v>52551893213.72</v>
      </c>
      <c r="F14" s="46">
        <f t="shared" si="0"/>
        <v>66.2326265682499</v>
      </c>
      <c r="G14" s="52"/>
      <c r="H14" s="42" t="s">
        <v>24</v>
      </c>
      <c r="I14" s="43"/>
      <c r="J14" s="44"/>
      <c r="K14" s="45">
        <v>7050661806.14</v>
      </c>
      <c r="L14" s="49">
        <f t="shared" si="1"/>
        <v>8.886147042618346</v>
      </c>
    </row>
    <row r="15" spans="1:12" s="50" customFormat="1" ht="13.5" customHeight="1">
      <c r="A15" s="7"/>
      <c r="B15" s="42" t="s">
        <v>25</v>
      </c>
      <c r="C15" s="42"/>
      <c r="D15" s="51"/>
      <c r="E15" s="45">
        <v>184330141</v>
      </c>
      <c r="F15" s="46">
        <f t="shared" si="0"/>
        <v>0.23231645232028422</v>
      </c>
      <c r="G15" s="52"/>
      <c r="H15" s="42" t="s">
        <v>26</v>
      </c>
      <c r="I15" s="43"/>
      <c r="J15" s="44"/>
      <c r="K15" s="45"/>
      <c r="L15" s="49">
        <f t="shared" si="1"/>
        <v>0</v>
      </c>
    </row>
    <row r="16" spans="1:12" s="50" customFormat="1" ht="13.5" customHeight="1">
      <c r="A16" s="7"/>
      <c r="B16" s="42" t="s">
        <v>27</v>
      </c>
      <c r="C16" s="42"/>
      <c r="D16" s="51"/>
      <c r="E16" s="45">
        <v>3843614663</v>
      </c>
      <c r="F16" s="46">
        <f t="shared" si="0"/>
        <v>4.844215480713947</v>
      </c>
      <c r="G16" s="53"/>
      <c r="H16" s="42" t="s">
        <v>28</v>
      </c>
      <c r="I16" s="42"/>
      <c r="J16" s="51"/>
      <c r="K16" s="45"/>
      <c r="L16" s="49">
        <f t="shared" si="1"/>
        <v>0</v>
      </c>
    </row>
    <row r="17" spans="1:12" s="50" customFormat="1" ht="13.5" customHeight="1">
      <c r="A17" s="7"/>
      <c r="B17" s="42" t="s">
        <v>29</v>
      </c>
      <c r="C17" s="42"/>
      <c r="D17" s="51"/>
      <c r="E17" s="45">
        <v>0</v>
      </c>
      <c r="F17" s="46">
        <f t="shared" si="0"/>
        <v>0</v>
      </c>
      <c r="G17" s="40" t="s">
        <v>30</v>
      </c>
      <c r="H17" s="37"/>
      <c r="I17" s="37"/>
      <c r="J17" s="39"/>
      <c r="K17" s="33">
        <f>SUM(K18:K23)</f>
        <v>0</v>
      </c>
      <c r="L17" s="35">
        <f t="shared" si="1"/>
        <v>0</v>
      </c>
    </row>
    <row r="18" spans="1:12" s="50" customFormat="1" ht="13.5" customHeight="1">
      <c r="A18" s="37" t="s">
        <v>31</v>
      </c>
      <c r="B18" s="38"/>
      <c r="C18" s="38"/>
      <c r="D18" s="51"/>
      <c r="E18" s="33">
        <f>SUM(E19:E26)</f>
        <v>0</v>
      </c>
      <c r="F18" s="33">
        <f>IF(E$6&gt;0,(E18/E$6)*100,0)</f>
        <v>0</v>
      </c>
      <c r="G18" s="52"/>
      <c r="H18" s="54" t="s">
        <v>32</v>
      </c>
      <c r="I18" s="55"/>
      <c r="J18" s="56"/>
      <c r="K18" s="45"/>
      <c r="L18" s="49">
        <f t="shared" si="1"/>
        <v>0</v>
      </c>
    </row>
    <row r="19" spans="2:12" s="50" customFormat="1" ht="13.5" customHeight="1">
      <c r="B19" s="42" t="s">
        <v>33</v>
      </c>
      <c r="C19" s="42"/>
      <c r="D19" s="39"/>
      <c r="E19" s="45"/>
      <c r="F19" s="46">
        <f aca="true" t="shared" si="2" ref="F19:F52">IF(E$6&gt;0,(E19/E$6)*100,0)</f>
        <v>0</v>
      </c>
      <c r="G19" s="47"/>
      <c r="H19" s="42" t="s">
        <v>34</v>
      </c>
      <c r="I19" s="43"/>
      <c r="J19" s="44"/>
      <c r="K19" s="45"/>
      <c r="L19" s="49">
        <f t="shared" si="1"/>
        <v>0</v>
      </c>
    </row>
    <row r="20" spans="1:12" s="41" customFormat="1" ht="13.5" customHeight="1">
      <c r="A20" s="57"/>
      <c r="B20" s="42" t="s">
        <v>35</v>
      </c>
      <c r="C20" s="42"/>
      <c r="D20" s="51"/>
      <c r="E20" s="45"/>
      <c r="F20" s="46">
        <f t="shared" si="2"/>
        <v>0</v>
      </c>
      <c r="G20" s="52"/>
      <c r="H20" s="42" t="s">
        <v>36</v>
      </c>
      <c r="I20" s="43"/>
      <c r="J20" s="44"/>
      <c r="K20" s="45"/>
      <c r="L20" s="49">
        <f t="shared" si="1"/>
        <v>0</v>
      </c>
    </row>
    <row r="21" spans="1:12" s="41" customFormat="1" ht="13.5" customHeight="1">
      <c r="A21" s="7"/>
      <c r="B21" s="42" t="s">
        <v>37</v>
      </c>
      <c r="C21" s="42"/>
      <c r="D21" s="51"/>
      <c r="E21" s="45"/>
      <c r="F21" s="46">
        <f t="shared" si="2"/>
        <v>0</v>
      </c>
      <c r="G21" s="47"/>
      <c r="H21" s="42" t="s">
        <v>38</v>
      </c>
      <c r="I21" s="43"/>
      <c r="J21" s="44"/>
      <c r="K21" s="45"/>
      <c r="L21" s="49">
        <f t="shared" si="1"/>
        <v>0</v>
      </c>
    </row>
    <row r="22" spans="1:12" s="50" customFormat="1" ht="13.5" customHeight="1">
      <c r="A22" s="7"/>
      <c r="B22" s="42" t="s">
        <v>39</v>
      </c>
      <c r="C22" s="42"/>
      <c r="D22" s="51"/>
      <c r="E22" s="45"/>
      <c r="F22" s="46">
        <f t="shared" si="2"/>
        <v>0</v>
      </c>
      <c r="G22" s="47"/>
      <c r="H22" s="42" t="s">
        <v>40</v>
      </c>
      <c r="I22" s="43"/>
      <c r="J22" s="44"/>
      <c r="K22" s="45"/>
      <c r="L22" s="49">
        <f t="shared" si="1"/>
        <v>0</v>
      </c>
    </row>
    <row r="23" spans="1:12" s="50" customFormat="1" ht="13.5" customHeight="1">
      <c r="A23" s="7"/>
      <c r="B23" s="42" t="s">
        <v>41</v>
      </c>
      <c r="C23" s="42"/>
      <c r="D23" s="51"/>
      <c r="E23" s="45"/>
      <c r="F23" s="46">
        <f t="shared" si="2"/>
        <v>0</v>
      </c>
      <c r="G23" s="47"/>
      <c r="H23" s="42" t="s">
        <v>42</v>
      </c>
      <c r="I23" s="43"/>
      <c r="J23" s="44"/>
      <c r="K23" s="45"/>
      <c r="L23" s="49">
        <f t="shared" si="1"/>
        <v>0</v>
      </c>
    </row>
    <row r="24" spans="1:12" s="50" customFormat="1" ht="13.5" customHeight="1">
      <c r="A24" s="7"/>
      <c r="B24" s="42" t="s">
        <v>43</v>
      </c>
      <c r="C24" s="42"/>
      <c r="D24" s="51"/>
      <c r="E24" s="45"/>
      <c r="F24" s="46">
        <f t="shared" si="2"/>
        <v>0</v>
      </c>
      <c r="G24" s="40" t="s">
        <v>44</v>
      </c>
      <c r="H24" s="37"/>
      <c r="I24" s="37"/>
      <c r="J24" s="39"/>
      <c r="K24" s="33">
        <f>SUM(K25:K26)</f>
        <v>0</v>
      </c>
      <c r="L24" s="35">
        <f t="shared" si="1"/>
        <v>0</v>
      </c>
    </row>
    <row r="25" spans="1:12" s="50" customFormat="1" ht="13.5" customHeight="1">
      <c r="A25" s="7"/>
      <c r="B25" s="42" t="s">
        <v>45</v>
      </c>
      <c r="C25" s="42"/>
      <c r="D25" s="51"/>
      <c r="E25" s="45"/>
      <c r="F25" s="46">
        <f t="shared" si="2"/>
        <v>0</v>
      </c>
      <c r="G25" s="47"/>
      <c r="H25" s="42" t="s">
        <v>46</v>
      </c>
      <c r="I25" s="43"/>
      <c r="J25" s="44"/>
      <c r="K25" s="45"/>
      <c r="L25" s="49">
        <f t="shared" si="1"/>
        <v>0</v>
      </c>
    </row>
    <row r="26" spans="1:12" s="50" customFormat="1" ht="13.5" customHeight="1">
      <c r="A26" s="7"/>
      <c r="B26" s="42" t="s">
        <v>47</v>
      </c>
      <c r="C26" s="42"/>
      <c r="D26" s="51"/>
      <c r="E26" s="45"/>
      <c r="F26" s="46">
        <f t="shared" si="2"/>
        <v>0</v>
      </c>
      <c r="G26" s="47"/>
      <c r="H26" s="42" t="s">
        <v>48</v>
      </c>
      <c r="I26" s="43"/>
      <c r="J26" s="44"/>
      <c r="K26" s="45"/>
      <c r="L26" s="49">
        <f t="shared" si="1"/>
        <v>0</v>
      </c>
    </row>
    <row r="27" spans="1:12" s="50" customFormat="1" ht="13.5" customHeight="1">
      <c r="A27" s="37" t="s">
        <v>49</v>
      </c>
      <c r="B27" s="38"/>
      <c r="C27" s="38"/>
      <c r="D27" s="51"/>
      <c r="E27" s="33">
        <f>SUM(E28:E30)</f>
        <v>1525668307</v>
      </c>
      <c r="F27" s="33">
        <f t="shared" si="2"/>
        <v>1.9228426049960772</v>
      </c>
      <c r="G27" s="40" t="s">
        <v>50</v>
      </c>
      <c r="H27" s="37"/>
      <c r="I27" s="37"/>
      <c r="J27" s="39"/>
      <c r="K27" s="33">
        <f>K28+K29</f>
        <v>45995148285</v>
      </c>
      <c r="L27" s="35">
        <f t="shared" si="1"/>
        <v>57.96897683443212</v>
      </c>
    </row>
    <row r="28" spans="1:12" s="50" customFormat="1" ht="13.5" customHeight="1">
      <c r="A28" s="7"/>
      <c r="B28" s="42" t="s">
        <v>51</v>
      </c>
      <c r="C28" s="42"/>
      <c r="D28" s="51"/>
      <c r="E28" s="45"/>
      <c r="F28" s="46">
        <f t="shared" si="2"/>
        <v>0</v>
      </c>
      <c r="G28" s="58"/>
      <c r="H28" s="42" t="s">
        <v>52</v>
      </c>
      <c r="I28" s="43"/>
      <c r="J28" s="39"/>
      <c r="K28" s="45">
        <v>45995148285</v>
      </c>
      <c r="L28" s="49">
        <f t="shared" si="1"/>
        <v>57.96897683443212</v>
      </c>
    </row>
    <row r="29" spans="2:12" s="41" customFormat="1" ht="13.5" customHeight="1">
      <c r="B29" s="42" t="s">
        <v>53</v>
      </c>
      <c r="C29" s="42"/>
      <c r="D29" s="39"/>
      <c r="E29" s="45">
        <v>1525668307</v>
      </c>
      <c r="F29" s="46">
        <f t="shared" si="2"/>
        <v>1.9228426049960772</v>
      </c>
      <c r="G29" s="52"/>
      <c r="H29" s="42" t="s">
        <v>54</v>
      </c>
      <c r="I29" s="43"/>
      <c r="J29" s="44"/>
      <c r="K29" s="45"/>
      <c r="L29" s="49">
        <f t="shared" si="1"/>
        <v>0</v>
      </c>
    </row>
    <row r="30" spans="1:12" s="41" customFormat="1" ht="13.5" customHeight="1">
      <c r="A30" s="7"/>
      <c r="B30" s="42" t="s">
        <v>55</v>
      </c>
      <c r="C30" s="42"/>
      <c r="D30" s="51"/>
      <c r="E30" s="45"/>
      <c r="F30" s="46">
        <f t="shared" si="2"/>
        <v>0</v>
      </c>
      <c r="G30" s="40" t="s">
        <v>56</v>
      </c>
      <c r="H30" s="37"/>
      <c r="I30" s="37"/>
      <c r="J30" s="39"/>
      <c r="K30" s="33">
        <f>SUM(K31:K35)</f>
        <v>2160862182.12</v>
      </c>
      <c r="L30" s="35">
        <f t="shared" si="1"/>
        <v>2.7233952807706383</v>
      </c>
    </row>
    <row r="31" spans="1:12" s="41" customFormat="1" ht="13.5" customHeight="1">
      <c r="A31" s="37" t="s">
        <v>57</v>
      </c>
      <c r="B31" s="38"/>
      <c r="C31" s="38"/>
      <c r="D31" s="51"/>
      <c r="E31" s="33">
        <f>SUM(E32:E42)</f>
        <v>7909227339</v>
      </c>
      <c r="F31" s="33">
        <f t="shared" si="2"/>
        <v>9.96822129046753</v>
      </c>
      <c r="G31" s="52"/>
      <c r="H31" s="42" t="s">
        <v>58</v>
      </c>
      <c r="I31" s="43"/>
      <c r="J31" s="44"/>
      <c r="K31" s="45">
        <v>147438167.72</v>
      </c>
      <c r="L31" s="49">
        <f t="shared" si="1"/>
        <v>0.18582046254341797</v>
      </c>
    </row>
    <row r="32" spans="1:12" s="41" customFormat="1" ht="13.5" customHeight="1">
      <c r="A32" s="7"/>
      <c r="B32" s="42" t="s">
        <v>59</v>
      </c>
      <c r="C32" s="42"/>
      <c r="D32" s="51"/>
      <c r="E32" s="45">
        <v>5983729521</v>
      </c>
      <c r="F32" s="46">
        <f t="shared" si="2"/>
        <v>7.541462326353201</v>
      </c>
      <c r="G32" s="52"/>
      <c r="H32" s="42" t="s">
        <v>60</v>
      </c>
      <c r="I32" s="43"/>
      <c r="J32" s="44"/>
      <c r="K32" s="45">
        <v>2013424014.4</v>
      </c>
      <c r="L32" s="49">
        <f t="shared" si="1"/>
        <v>2.5375748182272204</v>
      </c>
    </row>
    <row r="33" spans="2:12" s="41" customFormat="1" ht="13.5" customHeight="1">
      <c r="B33" s="42" t="s">
        <v>61</v>
      </c>
      <c r="C33" s="42"/>
      <c r="D33" s="39"/>
      <c r="E33" s="45">
        <v>202469277</v>
      </c>
      <c r="F33" s="46">
        <f t="shared" si="2"/>
        <v>0.25517771473137923</v>
      </c>
      <c r="G33" s="52"/>
      <c r="H33" s="42" t="s">
        <v>62</v>
      </c>
      <c r="I33" s="43"/>
      <c r="J33" s="44"/>
      <c r="K33" s="45"/>
      <c r="L33" s="49">
        <f t="shared" si="1"/>
        <v>0</v>
      </c>
    </row>
    <row r="34" spans="1:12" s="50" customFormat="1" ht="13.5" customHeight="1">
      <c r="A34" s="7"/>
      <c r="B34" s="42" t="s">
        <v>63</v>
      </c>
      <c r="C34" s="42"/>
      <c r="D34" s="51"/>
      <c r="E34" s="45">
        <v>830513931</v>
      </c>
      <c r="F34" s="46">
        <f t="shared" si="2"/>
        <v>1.0467200263927172</v>
      </c>
      <c r="G34" s="47"/>
      <c r="H34" s="42" t="s">
        <v>64</v>
      </c>
      <c r="I34" s="43"/>
      <c r="J34" s="44"/>
      <c r="K34" s="45"/>
      <c r="L34" s="49">
        <f t="shared" si="1"/>
        <v>0</v>
      </c>
    </row>
    <row r="35" spans="1:12" s="50" customFormat="1" ht="13.5" customHeight="1">
      <c r="A35" s="7"/>
      <c r="B35" s="42" t="s">
        <v>65</v>
      </c>
      <c r="C35" s="42"/>
      <c r="D35" s="51"/>
      <c r="E35" s="45">
        <v>879663140</v>
      </c>
      <c r="F35" s="46">
        <f t="shared" si="2"/>
        <v>1.108664154505917</v>
      </c>
      <c r="G35" s="47"/>
      <c r="H35" s="42" t="s">
        <v>66</v>
      </c>
      <c r="I35" s="43"/>
      <c r="J35" s="44"/>
      <c r="K35" s="45"/>
      <c r="L35" s="49">
        <f t="shared" si="1"/>
        <v>0</v>
      </c>
    </row>
    <row r="36" spans="1:12" s="50" customFormat="1" ht="13.5" customHeight="1">
      <c r="A36" s="7"/>
      <c r="B36" s="42" t="s">
        <v>67</v>
      </c>
      <c r="C36" s="42"/>
      <c r="D36" s="51"/>
      <c r="E36" s="45">
        <v>11300362</v>
      </c>
      <c r="F36" s="46">
        <f t="shared" si="2"/>
        <v>0.0142421635199365</v>
      </c>
      <c r="G36" s="52"/>
      <c r="H36" s="42"/>
      <c r="I36" s="43"/>
      <c r="J36" s="44"/>
      <c r="K36" s="46"/>
      <c r="L36" s="49"/>
    </row>
    <row r="37" spans="1:12" s="50" customFormat="1" ht="13.5" customHeight="1">
      <c r="A37" s="7"/>
      <c r="B37" s="42" t="s">
        <v>68</v>
      </c>
      <c r="C37" s="42"/>
      <c r="D37" s="51"/>
      <c r="E37" s="45">
        <v>1551108</v>
      </c>
      <c r="F37" s="46">
        <f t="shared" si="2"/>
        <v>0.0019549049643791646</v>
      </c>
      <c r="G37" s="47"/>
      <c r="H37" s="59" t="s">
        <v>69</v>
      </c>
      <c r="I37" s="60"/>
      <c r="J37" s="61"/>
      <c r="K37" s="33">
        <f>K38+K41+K43+K47+K54+K56</f>
        <v>-3990127800.58</v>
      </c>
      <c r="L37" s="35">
        <f aca="true" t="shared" si="3" ref="L37:L54">IF(K$59&gt;0,(K37/K$59)*100,0)</f>
        <v>-5.028870101798947</v>
      </c>
    </row>
    <row r="38" spans="1:12" s="50" customFormat="1" ht="13.5" customHeight="1">
      <c r="A38" s="7"/>
      <c r="B38" s="42" t="s">
        <v>70</v>
      </c>
      <c r="C38" s="42"/>
      <c r="D38" s="51"/>
      <c r="E38" s="45"/>
      <c r="F38" s="46">
        <f t="shared" si="2"/>
        <v>0</v>
      </c>
      <c r="G38" s="40" t="s">
        <v>71</v>
      </c>
      <c r="H38" s="37"/>
      <c r="I38" s="37"/>
      <c r="J38" s="39"/>
      <c r="K38" s="33">
        <f>SUM(K39:K40)</f>
        <v>8610601270</v>
      </c>
      <c r="L38" s="35">
        <f t="shared" si="3"/>
        <v>10.852182548869932</v>
      </c>
    </row>
    <row r="39" spans="1:12" s="50" customFormat="1" ht="13.5" customHeight="1">
      <c r="A39" s="7"/>
      <c r="B39" s="42" t="s">
        <v>72</v>
      </c>
      <c r="C39" s="42"/>
      <c r="D39" s="51"/>
      <c r="E39" s="45"/>
      <c r="F39" s="46">
        <f t="shared" si="2"/>
        <v>0</v>
      </c>
      <c r="G39" s="53"/>
      <c r="H39" s="42" t="s">
        <v>71</v>
      </c>
      <c r="I39" s="43"/>
      <c r="J39" s="44"/>
      <c r="K39" s="45">
        <v>8610601270</v>
      </c>
      <c r="L39" s="49">
        <f t="shared" si="3"/>
        <v>10.852182548869932</v>
      </c>
    </row>
    <row r="40" spans="1:12" s="50" customFormat="1" ht="13.5" customHeight="1">
      <c r="A40" s="7"/>
      <c r="B40" s="42" t="s">
        <v>73</v>
      </c>
      <c r="C40" s="42"/>
      <c r="D40" s="51"/>
      <c r="E40" s="45"/>
      <c r="F40" s="46">
        <f t="shared" si="2"/>
        <v>0</v>
      </c>
      <c r="G40" s="52"/>
      <c r="H40" s="42" t="s">
        <v>74</v>
      </c>
      <c r="I40" s="43"/>
      <c r="J40" s="44"/>
      <c r="K40" s="45"/>
      <c r="L40" s="49">
        <f t="shared" si="3"/>
        <v>0</v>
      </c>
    </row>
    <row r="41" spans="1:12" s="50" customFormat="1" ht="13.5" customHeight="1">
      <c r="A41" s="7"/>
      <c r="B41" s="42" t="s">
        <v>75</v>
      </c>
      <c r="C41" s="42"/>
      <c r="D41" s="51"/>
      <c r="E41" s="45"/>
      <c r="F41" s="46">
        <f t="shared" si="2"/>
        <v>0</v>
      </c>
      <c r="G41" s="40" t="s">
        <v>76</v>
      </c>
      <c r="H41" s="37"/>
      <c r="I41" s="37"/>
      <c r="J41" s="39"/>
      <c r="K41" s="33">
        <f>K42</f>
        <v>11868001</v>
      </c>
      <c r="L41" s="35">
        <f t="shared" si="3"/>
        <v>0.014957574889792907</v>
      </c>
    </row>
    <row r="42" spans="1:12" s="50" customFormat="1" ht="13.5" customHeight="1">
      <c r="A42" s="7"/>
      <c r="B42" s="42" t="s">
        <v>77</v>
      </c>
      <c r="C42" s="42"/>
      <c r="D42" s="51"/>
      <c r="E42" s="45"/>
      <c r="F42" s="46">
        <f>IF(E$6&gt;0,(E42/E$6)*100,0)</f>
        <v>0</v>
      </c>
      <c r="G42" s="53"/>
      <c r="H42" s="42" t="s">
        <v>76</v>
      </c>
      <c r="I42" s="42"/>
      <c r="J42" s="51"/>
      <c r="K42" s="45">
        <v>11868001</v>
      </c>
      <c r="L42" s="49">
        <f t="shared" si="3"/>
        <v>0.014957574889792907</v>
      </c>
    </row>
    <row r="43" spans="1:16" s="50" customFormat="1" ht="13.5" customHeight="1">
      <c r="A43" s="37" t="s">
        <v>78</v>
      </c>
      <c r="B43" s="38"/>
      <c r="C43" s="38"/>
      <c r="D43" s="51"/>
      <c r="E43" s="33">
        <f>SUM(E44:E45)</f>
        <v>0</v>
      </c>
      <c r="F43" s="33">
        <f>IF(E$6&gt;0,(E43/E$6)*100,0)</f>
        <v>0</v>
      </c>
      <c r="G43" s="40" t="s">
        <v>79</v>
      </c>
      <c r="H43" s="37"/>
      <c r="I43" s="37"/>
      <c r="J43" s="39"/>
      <c r="K43" s="33">
        <f>SUM(K44:K46)</f>
        <v>-12748799580.58</v>
      </c>
      <c r="L43" s="35">
        <f t="shared" si="3"/>
        <v>-16.067670071942675</v>
      </c>
      <c r="M43" s="57"/>
      <c r="N43" s="62"/>
      <c r="O43" s="63"/>
      <c r="P43" s="64"/>
    </row>
    <row r="44" spans="1:16" s="50" customFormat="1" ht="13.5" customHeight="1">
      <c r="A44" s="7"/>
      <c r="B44" s="42" t="s">
        <v>80</v>
      </c>
      <c r="C44" s="42"/>
      <c r="D44" s="51"/>
      <c r="E44" s="45"/>
      <c r="F44" s="46">
        <f t="shared" si="2"/>
        <v>0</v>
      </c>
      <c r="G44" s="65"/>
      <c r="H44" s="42" t="s">
        <v>81</v>
      </c>
      <c r="I44" s="42"/>
      <c r="J44" s="51"/>
      <c r="K44" s="45"/>
      <c r="L44" s="49">
        <f t="shared" si="3"/>
        <v>0</v>
      </c>
      <c r="M44" s="57"/>
      <c r="N44" s="62"/>
      <c r="O44" s="63"/>
      <c r="P44" s="64"/>
    </row>
    <row r="45" spans="2:16" s="50" customFormat="1" ht="13.5" customHeight="1">
      <c r="B45" s="42" t="s">
        <v>82</v>
      </c>
      <c r="C45" s="42"/>
      <c r="D45" s="39"/>
      <c r="E45" s="45"/>
      <c r="F45" s="46">
        <f t="shared" si="2"/>
        <v>0</v>
      </c>
      <c r="G45" s="53"/>
      <c r="H45" s="42" t="s">
        <v>83</v>
      </c>
      <c r="I45" s="42"/>
      <c r="J45" s="51"/>
      <c r="K45" s="45">
        <v>-924693853.06</v>
      </c>
      <c r="L45" s="49">
        <f t="shared" si="3"/>
        <v>-1.165417626546889</v>
      </c>
      <c r="M45" s="57"/>
      <c r="N45" s="62"/>
      <c r="O45" s="63"/>
      <c r="P45" s="64"/>
    </row>
    <row r="46" spans="1:16" s="41" customFormat="1" ht="13.5" customHeight="1">
      <c r="A46" s="37" t="s">
        <v>84</v>
      </c>
      <c r="B46" s="38"/>
      <c r="C46" s="38"/>
      <c r="D46" s="51"/>
      <c r="E46" s="33">
        <f>E47+E48</f>
        <v>57441023</v>
      </c>
      <c r="F46" s="33">
        <f t="shared" si="2"/>
        <v>0.07239453411478619</v>
      </c>
      <c r="G46" s="47"/>
      <c r="H46" s="42" t="s">
        <v>85</v>
      </c>
      <c r="I46" s="43"/>
      <c r="J46" s="44"/>
      <c r="K46" s="45">
        <v>-11824105727.52</v>
      </c>
      <c r="L46" s="49">
        <f t="shared" si="3"/>
        <v>-14.902252445395787</v>
      </c>
      <c r="M46" s="57"/>
      <c r="N46" s="62"/>
      <c r="O46" s="63"/>
      <c r="P46" s="64"/>
    </row>
    <row r="47" spans="1:16" s="41" customFormat="1" ht="13.5" customHeight="1">
      <c r="A47" s="7"/>
      <c r="B47" s="42" t="s">
        <v>86</v>
      </c>
      <c r="C47" s="42"/>
      <c r="D47" s="51"/>
      <c r="E47" s="45">
        <v>57441023</v>
      </c>
      <c r="F47" s="46">
        <f t="shared" si="2"/>
        <v>0.07239453411478619</v>
      </c>
      <c r="G47" s="40" t="s">
        <v>87</v>
      </c>
      <c r="H47" s="37"/>
      <c r="I47" s="37"/>
      <c r="J47" s="39"/>
      <c r="K47" s="33">
        <f>SUM(K48:K53)</f>
        <v>136202509</v>
      </c>
      <c r="L47" s="35">
        <f t="shared" si="3"/>
        <v>0.17165984638400286</v>
      </c>
      <c r="M47" s="57"/>
      <c r="N47" s="62"/>
      <c r="O47" s="63"/>
      <c r="P47" s="64"/>
    </row>
    <row r="48" spans="2:16" s="50" customFormat="1" ht="13.5" customHeight="1">
      <c r="B48" s="42" t="s">
        <v>88</v>
      </c>
      <c r="C48" s="42"/>
      <c r="D48" s="39"/>
      <c r="E48" s="45"/>
      <c r="F48" s="46">
        <f>IF(E$6&gt;0,(E48/E$6)*100,0)</f>
        <v>0</v>
      </c>
      <c r="G48" s="65"/>
      <c r="H48" s="42" t="s">
        <v>89</v>
      </c>
      <c r="I48" s="42"/>
      <c r="J48" s="51"/>
      <c r="K48" s="45">
        <v>177653250</v>
      </c>
      <c r="L48" s="49">
        <f t="shared" si="3"/>
        <v>0.2239013791193733</v>
      </c>
      <c r="M48" s="57"/>
      <c r="N48" s="62"/>
      <c r="O48" s="63"/>
      <c r="P48" s="64"/>
    </row>
    <row r="49" spans="1:16" s="50" customFormat="1" ht="14.25" customHeight="1">
      <c r="A49" s="37" t="s">
        <v>90</v>
      </c>
      <c r="B49" s="38"/>
      <c r="C49" s="38"/>
      <c r="D49" s="51"/>
      <c r="E49" s="33">
        <f>SUM(E50:E54)</f>
        <v>2198216884</v>
      </c>
      <c r="F49" s="33">
        <f>IF(E$6&gt;0,(E49/E$6)*100,0)</f>
        <v>2.7704744603945684</v>
      </c>
      <c r="G49" s="65"/>
      <c r="H49" s="42" t="s">
        <v>91</v>
      </c>
      <c r="I49" s="42"/>
      <c r="J49" s="51"/>
      <c r="K49" s="45">
        <v>-111789773</v>
      </c>
      <c r="L49" s="49">
        <f t="shared" si="3"/>
        <v>-0.14089178974289343</v>
      </c>
      <c r="M49" s="57"/>
      <c r="N49" s="62"/>
      <c r="O49" s="63"/>
      <c r="P49" s="64"/>
    </row>
    <row r="50" spans="2:16" s="66" customFormat="1" ht="13.5" customHeight="1">
      <c r="B50" s="42" t="s">
        <v>92</v>
      </c>
      <c r="C50" s="42"/>
      <c r="D50" s="39"/>
      <c r="E50" s="45">
        <v>18815682</v>
      </c>
      <c r="F50" s="46">
        <f t="shared" si="2"/>
        <v>0.023713932330940005</v>
      </c>
      <c r="G50" s="67"/>
      <c r="H50" s="42" t="s">
        <v>93</v>
      </c>
      <c r="I50" s="42"/>
      <c r="J50" s="51"/>
      <c r="K50" s="45"/>
      <c r="L50" s="49">
        <f t="shared" si="3"/>
        <v>0</v>
      </c>
      <c r="M50" s="57"/>
      <c r="N50" s="62"/>
      <c r="O50" s="63"/>
      <c r="P50" s="64"/>
    </row>
    <row r="51" spans="1:12" s="70" customFormat="1" ht="13.5" customHeight="1">
      <c r="A51" s="7"/>
      <c r="B51" s="42" t="s">
        <v>94</v>
      </c>
      <c r="C51" s="42"/>
      <c r="D51" s="51"/>
      <c r="E51" s="45">
        <v>1929656989</v>
      </c>
      <c r="F51" s="46">
        <f t="shared" si="2"/>
        <v>2.4320008841067486</v>
      </c>
      <c r="G51" s="65"/>
      <c r="H51" s="68" t="s">
        <v>95</v>
      </c>
      <c r="I51" s="68"/>
      <c r="J51" s="69"/>
      <c r="K51" s="45"/>
      <c r="L51" s="49">
        <f t="shared" si="3"/>
        <v>0</v>
      </c>
    </row>
    <row r="52" spans="1:12" s="71" customFormat="1" ht="13.5" customHeight="1">
      <c r="A52" s="7"/>
      <c r="B52" s="42" t="s">
        <v>96</v>
      </c>
      <c r="C52" s="42"/>
      <c r="D52" s="51"/>
      <c r="E52" s="45">
        <v>249744213</v>
      </c>
      <c r="F52" s="46">
        <f t="shared" si="2"/>
        <v>0.31475964395687955</v>
      </c>
      <c r="H52" s="68" t="s">
        <v>97</v>
      </c>
      <c r="I52" s="68"/>
      <c r="J52" s="39"/>
      <c r="K52" s="45">
        <v>70339032</v>
      </c>
      <c r="L52" s="49">
        <f t="shared" si="3"/>
        <v>0.08865025700752296</v>
      </c>
    </row>
    <row r="53" spans="1:12" s="71" customFormat="1" ht="13.5" customHeight="1">
      <c r="A53" s="7"/>
      <c r="B53" s="42" t="s">
        <v>98</v>
      </c>
      <c r="C53" s="42"/>
      <c r="D53" s="51"/>
      <c r="E53" s="45"/>
      <c r="F53" s="46">
        <f>IF(E$6&gt;0,(E53/E$6)*100,0)</f>
        <v>0</v>
      </c>
      <c r="G53" s="65"/>
      <c r="H53" s="68" t="s">
        <v>99</v>
      </c>
      <c r="I53" s="68"/>
      <c r="J53" s="51"/>
      <c r="K53" s="45"/>
      <c r="L53" s="49">
        <f t="shared" si="3"/>
        <v>0</v>
      </c>
    </row>
    <row r="54" spans="1:12" s="71" customFormat="1" ht="15" customHeight="1">
      <c r="A54" s="7"/>
      <c r="B54" s="42" t="s">
        <v>100</v>
      </c>
      <c r="C54" s="43"/>
      <c r="D54" s="51"/>
      <c r="E54" s="45"/>
      <c r="F54" s="46">
        <f>IF(E$6&gt;0,(E54/E$6)*100,0)</f>
        <v>0</v>
      </c>
      <c r="G54" s="40" t="s">
        <v>101</v>
      </c>
      <c r="H54" s="37"/>
      <c r="I54" s="37"/>
      <c r="J54" s="39"/>
      <c r="K54" s="33">
        <f>K55</f>
        <v>0</v>
      </c>
      <c r="L54" s="35">
        <f t="shared" si="3"/>
        <v>0</v>
      </c>
    </row>
    <row r="55" spans="1:12" s="71" customFormat="1" ht="13.5" customHeight="1">
      <c r="A55" s="7"/>
      <c r="D55" s="44"/>
      <c r="E55" s="46"/>
      <c r="F55" s="46"/>
      <c r="G55" s="72"/>
      <c r="H55" s="42" t="s">
        <v>101</v>
      </c>
      <c r="I55" s="42"/>
      <c r="J55" s="51"/>
      <c r="K55" s="45"/>
      <c r="L55" s="49">
        <f>IF(K$59&gt;0,(K55/K$59)*100,0)</f>
        <v>0</v>
      </c>
    </row>
    <row r="56" spans="1:12" s="71" customFormat="1" ht="13.5" customHeight="1">
      <c r="A56" s="7"/>
      <c r="D56" s="44"/>
      <c r="E56" s="46"/>
      <c r="F56" s="46"/>
      <c r="G56" s="40" t="s">
        <v>102</v>
      </c>
      <c r="H56" s="37"/>
      <c r="I56" s="37"/>
      <c r="J56" s="51"/>
      <c r="K56" s="33">
        <f>K57</f>
        <v>0</v>
      </c>
      <c r="L56" s="35">
        <f>IF(K$59&gt;0,(K56/K$59)*100,0)</f>
        <v>0</v>
      </c>
    </row>
    <row r="57" spans="1:12" s="71" customFormat="1" ht="13.5" customHeight="1">
      <c r="A57" s="7"/>
      <c r="D57" s="44"/>
      <c r="E57" s="46"/>
      <c r="F57" s="46"/>
      <c r="G57" s="72"/>
      <c r="H57" s="42" t="s">
        <v>102</v>
      </c>
      <c r="I57" s="42"/>
      <c r="J57" s="51"/>
      <c r="K57" s="45"/>
      <c r="L57" s="49">
        <f>IF(K$59&gt;0,(K57/K$59)*100,0)</f>
        <v>0</v>
      </c>
    </row>
    <row r="58" spans="1:12" s="71" customFormat="1" ht="6.75" customHeight="1">
      <c r="A58" s="7"/>
      <c r="B58" s="73"/>
      <c r="C58" s="74"/>
      <c r="D58" s="44"/>
      <c r="E58" s="46"/>
      <c r="F58" s="46"/>
      <c r="G58" s="58"/>
      <c r="H58" s="75"/>
      <c r="I58" s="75"/>
      <c r="J58" s="76"/>
      <c r="K58" s="46"/>
      <c r="L58" s="49"/>
    </row>
    <row r="59" spans="1:12" s="84" customFormat="1" ht="15" customHeight="1">
      <c r="A59" s="77"/>
      <c r="B59" s="78" t="s">
        <v>103</v>
      </c>
      <c r="C59" s="79"/>
      <c r="D59" s="80"/>
      <c r="E59" s="81">
        <f>E6</f>
        <v>79344419716.72</v>
      </c>
      <c r="F59" s="81">
        <f>F6</f>
        <v>100</v>
      </c>
      <c r="G59" s="82"/>
      <c r="H59" s="78" t="s">
        <v>103</v>
      </c>
      <c r="I59" s="79"/>
      <c r="J59" s="80"/>
      <c r="K59" s="81">
        <f>K6+K37</f>
        <v>79344419716.71999</v>
      </c>
      <c r="L59" s="83">
        <f>IF(K$59&gt;0,(K59/K$59)*100,0)</f>
        <v>100</v>
      </c>
    </row>
    <row r="60" spans="1:12" s="89" customFormat="1" ht="15" customHeight="1">
      <c r="A60" s="85" t="s">
        <v>104</v>
      </c>
      <c r="B60" s="85"/>
      <c r="C60" s="85"/>
      <c r="D60" s="86"/>
      <c r="E60" s="87"/>
      <c r="F60" s="86"/>
      <c r="G60" s="66"/>
      <c r="H60" s="66"/>
      <c r="I60" s="88"/>
      <c r="J60" s="88"/>
      <c r="K60" s="88"/>
      <c r="L60" s="88"/>
    </row>
    <row r="61" spans="1:12" s="89" customFormat="1" ht="15" customHeight="1">
      <c r="A61" s="90"/>
      <c r="B61" s="90"/>
      <c r="C61" s="90"/>
      <c r="D61" s="86"/>
      <c r="E61" s="91"/>
      <c r="F61" s="92"/>
      <c r="G61" s="66"/>
      <c r="H61" s="66"/>
      <c r="I61" s="50"/>
      <c r="J61" s="50"/>
      <c r="K61" s="50"/>
      <c r="L61" s="50"/>
    </row>
    <row r="62" spans="1:12" s="89" customFormat="1" ht="12.75" customHeight="1">
      <c r="A62" s="93"/>
      <c r="E62" s="94"/>
      <c r="F62" s="94"/>
      <c r="G62" s="41"/>
      <c r="H62" s="41"/>
      <c r="I62" s="41"/>
      <c r="J62" s="41"/>
      <c r="K62" s="41"/>
      <c r="L62" s="41"/>
    </row>
    <row r="63" spans="1:12" s="89" customFormat="1" ht="12.75" customHeight="1">
      <c r="A63" s="95"/>
      <c r="B63" s="96"/>
      <c r="E63" s="97"/>
      <c r="F63" s="97"/>
      <c r="G63" s="50"/>
      <c r="H63" s="50"/>
      <c r="I63" s="50"/>
      <c r="J63" s="50"/>
      <c r="K63" s="50"/>
      <c r="L63" s="50"/>
    </row>
    <row r="64" spans="1:12" s="2" customFormat="1" ht="16.5" customHeight="1">
      <c r="A64" s="95"/>
      <c r="B64" s="96"/>
      <c r="C64" s="89"/>
      <c r="D64" s="89"/>
      <c r="E64" s="97"/>
      <c r="F64" s="97"/>
      <c r="G64" s="66"/>
      <c r="H64" s="66"/>
      <c r="I64" s="66"/>
      <c r="J64" s="66"/>
      <c r="K64" s="66"/>
      <c r="L64" s="66"/>
    </row>
    <row r="65" spans="1:12" s="99" customFormat="1" ht="26.25" customHeight="1">
      <c r="A65" s="95"/>
      <c r="B65" s="96"/>
      <c r="C65" s="89"/>
      <c r="D65" s="89"/>
      <c r="E65" s="97"/>
      <c r="F65" s="97"/>
      <c r="G65" s="98"/>
      <c r="H65" s="98"/>
      <c r="I65" s="98"/>
      <c r="J65" s="98"/>
      <c r="K65" s="98"/>
      <c r="L65" s="98"/>
    </row>
    <row r="66" spans="1:12" s="101" customFormat="1" ht="18" customHeight="1">
      <c r="A66" s="95"/>
      <c r="B66" s="96"/>
      <c r="C66" s="89"/>
      <c r="D66" s="89"/>
      <c r="E66" s="97"/>
      <c r="F66" s="97"/>
      <c r="G66" s="100"/>
      <c r="H66" s="100"/>
      <c r="I66" s="100"/>
      <c r="J66" s="100"/>
      <c r="K66" s="100"/>
      <c r="L66" s="100"/>
    </row>
    <row r="67" spans="1:12" s="14" customFormat="1" ht="27" customHeight="1">
      <c r="A67" s="95"/>
      <c r="B67" s="96"/>
      <c r="C67" s="89"/>
      <c r="D67" s="89"/>
      <c r="E67" s="97"/>
      <c r="F67" s="97"/>
      <c r="G67" s="102"/>
      <c r="H67" s="102"/>
      <c r="I67" s="102"/>
      <c r="J67" s="102"/>
      <c r="K67" s="102"/>
      <c r="L67" s="102"/>
    </row>
    <row r="68" spans="1:12" s="21" customFormat="1" ht="21.75" customHeight="1">
      <c r="A68" s="95"/>
      <c r="B68" s="96"/>
      <c r="C68" s="89"/>
      <c r="D68" s="89"/>
      <c r="E68" s="97"/>
      <c r="F68" s="97"/>
      <c r="G68" s="96"/>
      <c r="H68" s="96"/>
      <c r="I68" s="96"/>
      <c r="J68" s="96"/>
      <c r="K68" s="96"/>
      <c r="L68" s="96"/>
    </row>
    <row r="69" spans="1:12" s="28" customFormat="1" ht="33" customHeight="1">
      <c r="A69" s="95"/>
      <c r="B69" s="96"/>
      <c r="C69" s="89"/>
      <c r="D69" s="89"/>
      <c r="E69" s="97"/>
      <c r="F69" s="97"/>
      <c r="G69" s="70"/>
      <c r="H69" s="70"/>
      <c r="I69" s="70"/>
      <c r="J69" s="70"/>
      <c r="K69" s="70"/>
      <c r="L69" s="70"/>
    </row>
    <row r="70" spans="1:12" s="28" customFormat="1" ht="6.75" customHeight="1">
      <c r="A70" s="95"/>
      <c r="B70" s="96"/>
      <c r="C70" s="89"/>
      <c r="D70" s="89"/>
      <c r="E70" s="97"/>
      <c r="F70" s="97"/>
      <c r="G70" s="71"/>
      <c r="H70" s="71"/>
      <c r="I70" s="71"/>
      <c r="J70" s="71"/>
      <c r="K70" s="71"/>
      <c r="L70" s="71"/>
    </row>
    <row r="71" spans="1:12" s="36" customFormat="1" ht="15" customHeight="1">
      <c r="A71" s="95"/>
      <c r="B71" s="96"/>
      <c r="C71" s="89"/>
      <c r="D71" s="89"/>
      <c r="E71" s="97"/>
      <c r="F71" s="97"/>
      <c r="G71" s="71"/>
      <c r="H71" s="71"/>
      <c r="I71" s="71"/>
      <c r="J71" s="71"/>
      <c r="K71" s="71"/>
      <c r="L71" s="71"/>
    </row>
    <row r="72" spans="7:12" ht="7.5" customHeight="1">
      <c r="G72" s="71"/>
      <c r="H72" s="71"/>
      <c r="I72" s="71"/>
      <c r="J72" s="71"/>
      <c r="K72" s="71"/>
      <c r="L72" s="71"/>
    </row>
    <row r="73" spans="7:12" ht="19.5" customHeight="1">
      <c r="G73" s="71"/>
      <c r="H73" s="71"/>
      <c r="I73" s="71"/>
      <c r="J73" s="71"/>
      <c r="K73" s="71"/>
      <c r="L73" s="71"/>
    </row>
    <row r="74" spans="7:12" ht="19.5" customHeight="1">
      <c r="G74" s="36"/>
      <c r="H74" s="36"/>
      <c r="I74" s="36"/>
      <c r="J74" s="36"/>
      <c r="K74" s="36"/>
      <c r="L74" s="36"/>
    </row>
    <row r="75" spans="7:12" ht="19.5" customHeight="1">
      <c r="G75" s="84"/>
      <c r="H75" s="84"/>
      <c r="I75" s="84"/>
      <c r="J75" s="84"/>
      <c r="K75" s="84"/>
      <c r="L75" s="84"/>
    </row>
    <row r="76" spans="7:12" ht="19.5" customHeight="1">
      <c r="G76" s="89"/>
      <c r="H76" s="89"/>
      <c r="I76" s="89"/>
      <c r="J76" s="89"/>
      <c r="K76" s="89"/>
      <c r="L76" s="89"/>
    </row>
    <row r="77" spans="7:12" ht="19.5" customHeight="1">
      <c r="G77" s="89"/>
      <c r="H77" s="89"/>
      <c r="I77" s="89"/>
      <c r="J77" s="89"/>
      <c r="K77" s="89"/>
      <c r="L77" s="89"/>
    </row>
    <row r="78" spans="7:12" ht="19.5" customHeight="1">
      <c r="G78" s="89"/>
      <c r="H78" s="89"/>
      <c r="I78" s="89"/>
      <c r="J78" s="89"/>
      <c r="K78" s="89"/>
      <c r="L78" s="89"/>
    </row>
    <row r="79" spans="7:12" ht="19.5" customHeight="1">
      <c r="G79" s="89"/>
      <c r="H79" s="89"/>
      <c r="I79" s="89"/>
      <c r="J79" s="89"/>
      <c r="K79" s="89"/>
      <c r="L79" s="89"/>
    </row>
    <row r="80" spans="7:12" ht="19.5" customHeight="1">
      <c r="G80" s="89"/>
      <c r="H80" s="89"/>
      <c r="I80" s="89"/>
      <c r="J80" s="89"/>
      <c r="K80" s="89"/>
      <c r="L80" s="89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9"/>
      <c r="H82" s="99"/>
      <c r="I82" s="99"/>
      <c r="J82" s="99"/>
      <c r="K82" s="99"/>
      <c r="L82" s="99"/>
    </row>
    <row r="83" spans="7:12" ht="19.5" customHeight="1">
      <c r="G83" s="101"/>
      <c r="H83" s="101"/>
      <c r="I83" s="101"/>
      <c r="J83" s="101"/>
      <c r="K83" s="101"/>
      <c r="L83" s="101"/>
    </row>
    <row r="84" spans="7:12" ht="19.5" customHeight="1">
      <c r="G84" s="14"/>
      <c r="H84" s="14"/>
      <c r="I84" s="14"/>
      <c r="J84" s="14"/>
      <c r="K84" s="14"/>
      <c r="L84" s="14"/>
    </row>
    <row r="85" spans="7:12" ht="19.5" customHeight="1">
      <c r="G85" s="21"/>
      <c r="H85" s="21"/>
      <c r="I85" s="21"/>
      <c r="J85" s="21"/>
      <c r="K85" s="21"/>
      <c r="L85" s="21"/>
    </row>
    <row r="86" spans="7:12" ht="19.5" customHeight="1">
      <c r="G86" s="28"/>
      <c r="H86" s="28"/>
      <c r="I86" s="28"/>
      <c r="J86" s="28"/>
      <c r="K86" s="28"/>
      <c r="L86" s="28"/>
    </row>
    <row r="87" spans="7:12" ht="19.5" customHeight="1">
      <c r="G87" s="28"/>
      <c r="H87" s="28"/>
      <c r="I87" s="28"/>
      <c r="J87" s="28"/>
      <c r="K87" s="28"/>
      <c r="L87" s="28"/>
    </row>
    <row r="88" spans="7:12" ht="19.5" customHeight="1">
      <c r="G88" s="36"/>
      <c r="H88" s="36"/>
      <c r="I88" s="36"/>
      <c r="J88" s="36"/>
      <c r="K88" s="36"/>
      <c r="L88" s="36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4" customFormat="1" ht="25.5" customHeight="1">
      <c r="A100" s="95"/>
      <c r="B100" s="96"/>
      <c r="C100" s="89"/>
      <c r="D100" s="89"/>
      <c r="E100" s="97"/>
      <c r="F100" s="97"/>
      <c r="G100" s="103"/>
      <c r="H100" s="103"/>
      <c r="I100" s="103"/>
      <c r="J100" s="103"/>
      <c r="K100" s="103"/>
      <c r="L100" s="103"/>
    </row>
    <row r="117" spans="7:12" ht="16.5">
      <c r="G117" s="84"/>
      <c r="H117" s="84"/>
      <c r="I117" s="84"/>
      <c r="J117" s="84"/>
      <c r="K117" s="84"/>
      <c r="L117" s="84"/>
    </row>
  </sheetData>
  <mergeCells count="108">
    <mergeCell ref="H55:I55"/>
    <mergeCell ref="G56:I56"/>
    <mergeCell ref="H57:I57"/>
    <mergeCell ref="A61:C61"/>
    <mergeCell ref="B53:C53"/>
    <mergeCell ref="H53:I53"/>
    <mergeCell ref="B54:C54"/>
    <mergeCell ref="G54:I54"/>
    <mergeCell ref="B51:C51"/>
    <mergeCell ref="H51:I51"/>
    <mergeCell ref="B52:C52"/>
    <mergeCell ref="H52:I52"/>
    <mergeCell ref="A49:C49"/>
    <mergeCell ref="H49:I49"/>
    <mergeCell ref="B50:C50"/>
    <mergeCell ref="H50:I50"/>
    <mergeCell ref="B47:C47"/>
    <mergeCell ref="G47:I47"/>
    <mergeCell ref="B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A4:D5"/>
    <mergeCell ref="E4:E5"/>
    <mergeCell ref="F4:F5"/>
    <mergeCell ref="G4:J5"/>
    <mergeCell ref="K4:K5"/>
    <mergeCell ref="L4:L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2009-09-16T06:51:56Z</dcterms:created>
  <dcterms:modified xsi:type="dcterms:W3CDTF">2009-09-16T06:53:46Z</dcterms:modified>
  <cp:category/>
  <cp:version/>
  <cp:contentType/>
  <cp:contentStatus/>
</cp:coreProperties>
</file>