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<sst xmlns="http://schemas.openxmlformats.org/spreadsheetml/2006/main" count="156" uniqueCount="147">
  <si>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中國石油股份有限公司資產負債表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</si>
  <si>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</si>
  <si>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</si>
  <si>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</si>
  <si>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</si>
  <si>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</si>
  <si>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</si>
  <si>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</si>
  <si>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</si>
  <si>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</si>
  <si>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</si>
  <si>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</si>
  <si>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</si>
  <si>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</si>
  <si>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</si>
  <si>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</si>
  <si>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</si>
  <si>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</si>
  <si>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</si>
  <si>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</si>
  <si>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</si>
  <si>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</si>
  <si>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</si>
  <si>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</si>
  <si>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</si>
  <si>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</si>
  <si>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</si>
  <si>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</si>
  <si>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</si>
  <si>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</si>
  <si>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</si>
  <si>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</si>
  <si>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</si>
  <si>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</si>
  <si>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</si>
  <si>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</si>
  <si>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</si>
  <si>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</si>
  <si>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</si>
  <si>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</si>
  <si>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</si>
  <si>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</si>
  <si>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</si>
  <si>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</si>
  <si>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</si>
  <si>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</si>
  <si>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</si>
  <si>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</si>
  <si>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</si>
  <si>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</si>
  <si>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</si>
  <si>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</si>
  <si>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</si>
  <si>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</si>
  <si>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</si>
  <si>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</si>
  <si>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</si>
  <si>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</si>
  <si>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</si>
  <si>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</si>
  <si>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</si>
  <si>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</si>
  <si>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</si>
  <si>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</si>
  <si>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</si>
  <si>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</si>
  <si>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</si>
  <si>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</si>
  <si>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</si>
  <si>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</si>
  <si>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</si>
  <si>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</si>
  <si>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</si>
  <si>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</si>
  <si>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</si>
  <si>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</si>
  <si>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</si>
  <si>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</si>
  <si>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</si>
  <si>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</si>
  <si>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</si>
  <si>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</si>
  <si>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</si>
  <si>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</si>
  <si>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</si>
  <si>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</si>
  <si>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</si>
  <si>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</si>
  <si>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</si>
  <si>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</si>
  <si>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</si>
  <si>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</si>
  <si>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</si>
  <si>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</si>
  <si>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</si>
  <si>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29,675,776,165.36</t>
    </r>
    <r>
      <rPr>
        <b/>
        <sz val="10"/>
        <rFont val="華康中明體"/>
        <family val="3"/>
      </rPr>
      <t>元。</t>
    </r>
  </si>
  <si>
    <r>
      <t>中</t>
    </r>
    <r>
      <rPr>
        <b/>
        <sz val="22"/>
        <rFont val="華康粗明體"/>
        <family val="3"/>
      </rPr>
      <t>國</t>
    </r>
    <r>
      <rPr>
        <b/>
        <sz val="22"/>
        <rFont val="華康粗明體"/>
        <family val="3"/>
      </rPr>
      <t>石</t>
    </r>
    <r>
      <rPr>
        <b/>
        <sz val="22"/>
        <rFont val="華康粗明體"/>
        <family val="3"/>
      </rPr>
      <t>油</t>
    </r>
    <r>
      <rPr>
        <b/>
        <sz val="22"/>
        <rFont val="華康粗明體"/>
        <family val="3"/>
      </rPr>
      <t>股</t>
    </r>
    <r>
      <rPr>
        <b/>
        <sz val="22"/>
        <rFont val="華康粗明體"/>
        <family val="3"/>
      </rPr>
      <t>份</t>
    </r>
    <r>
      <rPr>
        <b/>
        <sz val="22"/>
        <rFont val="華康粗明體"/>
        <family val="3"/>
      </rPr>
      <t>有</t>
    </r>
    <r>
      <rPr>
        <b/>
        <sz val="22"/>
        <rFont val="華康粗明體"/>
        <family val="3"/>
      </rPr>
      <t>限</t>
    </r>
    <r>
      <rPr>
        <b/>
        <sz val="22"/>
        <rFont val="華康粗明體"/>
        <family val="3"/>
      </rPr>
      <t>公</t>
    </r>
    <r>
      <rPr>
        <b/>
        <sz val="22"/>
        <rFont val="華康粗明體"/>
        <family val="3"/>
      </rPr>
      <t>司</t>
    </r>
    <r>
      <rPr>
        <b/>
        <sz val="22"/>
        <rFont val="華康粗明體"/>
        <family val="3"/>
      </rPr>
      <t>損益結算表</t>
    </r>
  </si>
  <si>
    <r>
      <t xml:space="preserve">                     </t>
    </r>
    <r>
      <rPr>
        <b/>
        <sz val="13"/>
        <rFont val="華康粗明體"/>
        <family val="3"/>
      </rPr>
      <t>中華民國九十三年一月一日起至九十三年六月三十日止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</si>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</sst>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b/>
      <sz val="10"/>
      <name val="細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粗明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7" fontId="11" fillId="0" borderId="0" xfId="0" applyNumberFormat="1" applyFont="1" applyBorder="1" applyAlignment="1" applyProtection="1">
      <alignment vertical="center"/>
      <protection/>
    </xf>
    <xf numFmtId="177" fontId="24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1" fontId="28" fillId="0" borderId="0" xfId="16" applyFont="1" applyAlignment="1">
      <alignment/>
    </xf>
    <xf numFmtId="41" fontId="29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3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2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3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4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2" fillId="0" borderId="1" xfId="0" applyFont="1" applyBorder="1" applyAlignment="1">
      <alignment vertical="center"/>
    </xf>
    <xf numFmtId="49" fontId="34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K11" sqref="K11"/>
    </sheetView>
  </sheetViews>
  <sheetFormatPr defaultColWidth="9.00390625" defaultRowHeight="13.5" customHeight="1"/>
  <cols>
    <col min="1" max="1" width="4.125" style="143" customWidth="1"/>
    <col min="2" max="2" width="2.625" style="80" customWidth="1"/>
    <col min="3" max="3" width="21.375" style="142" customWidth="1"/>
    <col min="4" max="4" width="1.625" style="141" customWidth="1"/>
    <col min="5" max="7" width="17.625" style="82" customWidth="1"/>
    <col min="8" max="8" width="7.875" style="91" customWidth="1"/>
    <col min="9" max="16384" width="9.00390625" style="82" customWidth="1"/>
  </cols>
  <sheetData>
    <row r="1" spans="1:4" ht="30" customHeight="1">
      <c r="A1" s="88"/>
      <c r="B1" s="82"/>
      <c r="C1" s="89"/>
      <c r="D1" s="90"/>
    </row>
    <row r="2" spans="1:8" s="95" customFormat="1" ht="45" customHeight="1">
      <c r="A2" s="92" t="s">
        <v>96</v>
      </c>
      <c r="B2" s="93"/>
      <c r="C2" s="93"/>
      <c r="D2" s="93"/>
      <c r="E2" s="93"/>
      <c r="F2" s="93"/>
      <c r="G2" s="93"/>
      <c r="H2" s="94"/>
    </row>
    <row r="3" spans="1:8" s="12" customFormat="1" ht="21.75" customHeight="1">
      <c r="A3" s="96"/>
      <c r="B3" s="96"/>
      <c r="C3" s="97" t="s">
        <v>97</v>
      </c>
      <c r="D3" s="98"/>
      <c r="F3" s="99"/>
      <c r="G3" s="100"/>
      <c r="H3" s="101" t="s">
        <v>98</v>
      </c>
    </row>
    <row r="4" spans="1:8" s="106" customFormat="1" ht="21.75" customHeight="1">
      <c r="A4" s="102" t="s">
        <v>99</v>
      </c>
      <c r="B4" s="103"/>
      <c r="C4" s="103"/>
      <c r="D4" s="103"/>
      <c r="E4" s="103" t="s">
        <v>100</v>
      </c>
      <c r="F4" s="103" t="s">
        <v>101</v>
      </c>
      <c r="G4" s="104" t="s">
        <v>102</v>
      </c>
      <c r="H4" s="105"/>
    </row>
    <row r="5" spans="1:8" s="106" customFormat="1" ht="33" customHeight="1">
      <c r="A5" s="107"/>
      <c r="B5" s="108"/>
      <c r="C5" s="108"/>
      <c r="D5" s="108"/>
      <c r="E5" s="108"/>
      <c r="F5" s="108"/>
      <c r="G5" s="109" t="s">
        <v>4</v>
      </c>
      <c r="H5" s="109" t="s">
        <v>5</v>
      </c>
    </row>
    <row r="6" spans="1:8" s="111" customFormat="1" ht="19.5" customHeight="1">
      <c r="A6" s="110" t="s">
        <v>103</v>
      </c>
      <c r="C6" s="112"/>
      <c r="D6" s="113"/>
      <c r="E6" s="114">
        <f>SUM(E7:E17)</f>
        <v>257031711383.2</v>
      </c>
      <c r="F6" s="114">
        <f>SUM(F7:F17)</f>
        <v>206653069000</v>
      </c>
      <c r="G6" s="115">
        <f>SUM(G7:G17)</f>
        <v>50378642383.200005</v>
      </c>
      <c r="H6" s="116">
        <f>IF(F6=0,0,(G6/F6)*100)</f>
        <v>24.378366422034606</v>
      </c>
    </row>
    <row r="7" spans="1:8" ht="13.5" customHeight="1">
      <c r="A7" s="7"/>
      <c r="B7" s="117" t="s">
        <v>104</v>
      </c>
      <c r="C7" s="118"/>
      <c r="D7" s="119"/>
      <c r="E7" s="120">
        <v>253790273796.38</v>
      </c>
      <c r="F7" s="120">
        <v>202464263000</v>
      </c>
      <c r="G7" s="121">
        <f aca="true" t="shared" si="0" ref="G7:G16">E7-F7</f>
        <v>51326010796.380005</v>
      </c>
      <c r="H7" s="122">
        <f aca="true" t="shared" si="1" ref="H7:H36">IF(F7=0,0,(G7/F7)*100)</f>
        <v>25.350652029084266</v>
      </c>
    </row>
    <row r="8" spans="1:8" ht="13.5" customHeight="1">
      <c r="A8" s="7"/>
      <c r="B8" s="117" t="s">
        <v>105</v>
      </c>
      <c r="C8" s="118"/>
      <c r="D8" s="119"/>
      <c r="E8" s="120"/>
      <c r="F8" s="120"/>
      <c r="G8" s="121">
        <f t="shared" si="0"/>
        <v>0</v>
      </c>
      <c r="H8" s="122">
        <f t="shared" si="1"/>
        <v>0</v>
      </c>
    </row>
    <row r="9" spans="1:8" ht="13.5" customHeight="1">
      <c r="A9" s="7"/>
      <c r="B9" s="117" t="s">
        <v>106</v>
      </c>
      <c r="C9" s="118"/>
      <c r="D9" s="119"/>
      <c r="E9" s="120"/>
      <c r="F9" s="120"/>
      <c r="G9" s="121">
        <f t="shared" si="0"/>
        <v>0</v>
      </c>
      <c r="H9" s="122">
        <f t="shared" si="1"/>
        <v>0</v>
      </c>
    </row>
    <row r="10" spans="1:8" ht="13.5" customHeight="1">
      <c r="A10" s="7"/>
      <c r="B10" s="117" t="s">
        <v>107</v>
      </c>
      <c r="C10" s="118"/>
      <c r="D10" s="119"/>
      <c r="E10" s="120"/>
      <c r="F10" s="120"/>
      <c r="G10" s="121">
        <f t="shared" si="0"/>
        <v>0</v>
      </c>
      <c r="H10" s="122">
        <f t="shared" si="1"/>
        <v>0</v>
      </c>
    </row>
    <row r="11" spans="1:8" ht="13.5" customHeight="1">
      <c r="A11" s="7"/>
      <c r="B11" s="117" t="s">
        <v>108</v>
      </c>
      <c r="C11" s="118"/>
      <c r="D11" s="119"/>
      <c r="E11" s="120"/>
      <c r="F11" s="120"/>
      <c r="G11" s="121">
        <f t="shared" si="0"/>
        <v>0</v>
      </c>
      <c r="H11" s="122">
        <f t="shared" si="1"/>
        <v>0</v>
      </c>
    </row>
    <row r="12" spans="1:8" ht="13.5" customHeight="1">
      <c r="A12" s="7"/>
      <c r="B12" s="117" t="s">
        <v>109</v>
      </c>
      <c r="C12" s="118"/>
      <c r="D12" s="119"/>
      <c r="E12" s="120"/>
      <c r="F12" s="120"/>
      <c r="G12" s="121">
        <f t="shared" si="0"/>
        <v>0</v>
      </c>
      <c r="H12" s="122">
        <f t="shared" si="1"/>
        <v>0</v>
      </c>
    </row>
    <row r="13" spans="1:8" ht="13.5" customHeight="1">
      <c r="A13" s="7"/>
      <c r="B13" s="117" t="s">
        <v>110</v>
      </c>
      <c r="C13" s="118"/>
      <c r="D13" s="119"/>
      <c r="E13" s="120"/>
      <c r="F13" s="120"/>
      <c r="G13" s="121">
        <f t="shared" si="0"/>
        <v>0</v>
      </c>
      <c r="H13" s="122">
        <f t="shared" si="1"/>
        <v>0</v>
      </c>
    </row>
    <row r="14" spans="1:8" ht="13.5" customHeight="1">
      <c r="A14" s="7"/>
      <c r="B14" s="117" t="s">
        <v>111</v>
      </c>
      <c r="C14" s="118"/>
      <c r="D14" s="119"/>
      <c r="E14" s="120"/>
      <c r="F14" s="120"/>
      <c r="G14" s="121">
        <f t="shared" si="0"/>
        <v>0</v>
      </c>
      <c r="H14" s="122">
        <f t="shared" si="1"/>
        <v>0</v>
      </c>
    </row>
    <row r="15" spans="1:8" ht="13.5" customHeight="1">
      <c r="A15" s="7"/>
      <c r="B15" s="117" t="s">
        <v>112</v>
      </c>
      <c r="C15" s="118"/>
      <c r="D15" s="119"/>
      <c r="E15" s="120"/>
      <c r="F15" s="120"/>
      <c r="G15" s="121">
        <f t="shared" si="0"/>
        <v>0</v>
      </c>
      <c r="H15" s="122">
        <f t="shared" si="1"/>
        <v>0</v>
      </c>
    </row>
    <row r="16" spans="1:8" ht="13.5" customHeight="1">
      <c r="A16" s="7"/>
      <c r="B16" s="117" t="s">
        <v>113</v>
      </c>
      <c r="C16" s="118"/>
      <c r="D16" s="119"/>
      <c r="E16" s="120"/>
      <c r="F16" s="120"/>
      <c r="G16" s="121">
        <f t="shared" si="0"/>
        <v>0</v>
      </c>
      <c r="H16" s="122">
        <f t="shared" si="1"/>
        <v>0</v>
      </c>
    </row>
    <row r="17" spans="1:8" ht="13.5" customHeight="1">
      <c r="A17" s="7"/>
      <c r="B17" s="117" t="s">
        <v>114</v>
      </c>
      <c r="C17" s="118"/>
      <c r="D17" s="119"/>
      <c r="E17" s="120">
        <v>3241437586.82</v>
      </c>
      <c r="F17" s="120">
        <v>4188806000</v>
      </c>
      <c r="G17" s="121">
        <f>E17-F17</f>
        <v>-947368413.1799998</v>
      </c>
      <c r="H17" s="122">
        <f t="shared" si="1"/>
        <v>-22.616669599403743</v>
      </c>
    </row>
    <row r="18" spans="1:8" s="111" customFormat="1" ht="15" customHeight="1">
      <c r="A18" s="110" t="s">
        <v>115</v>
      </c>
      <c r="C18" s="112"/>
      <c r="D18" s="113"/>
      <c r="E18" s="114">
        <f>SUM(E19:E29)</f>
        <v>233706710836.94</v>
      </c>
      <c r="F18" s="114">
        <f>SUM(F19:F29)</f>
        <v>189726396000</v>
      </c>
      <c r="G18" s="115">
        <f>SUM(G19:G29)</f>
        <v>43980314836.939995</v>
      </c>
      <c r="H18" s="123">
        <f t="shared" si="1"/>
        <v>23.180915130512464</v>
      </c>
    </row>
    <row r="19" spans="1:8" ht="13.5" customHeight="1">
      <c r="A19" s="7"/>
      <c r="B19" s="117" t="s">
        <v>116</v>
      </c>
      <c r="C19" s="118"/>
      <c r="D19" s="119"/>
      <c r="E19" s="120">
        <v>225463519411.15</v>
      </c>
      <c r="F19" s="120">
        <v>179941061000</v>
      </c>
      <c r="G19" s="121">
        <f aca="true" t="shared" si="2" ref="G19:G25">E19-F19</f>
        <v>45522458411.149994</v>
      </c>
      <c r="H19" s="122">
        <f t="shared" si="1"/>
        <v>25.298538398164716</v>
      </c>
    </row>
    <row r="20" spans="1:8" ht="13.5" customHeight="1">
      <c r="A20" s="7"/>
      <c r="B20" s="117" t="s">
        <v>117</v>
      </c>
      <c r="C20" s="118"/>
      <c r="D20" s="119"/>
      <c r="E20" s="120"/>
      <c r="F20" s="120"/>
      <c r="G20" s="121">
        <f t="shared" si="2"/>
        <v>0</v>
      </c>
      <c r="H20" s="122">
        <f t="shared" si="1"/>
        <v>0</v>
      </c>
    </row>
    <row r="21" spans="1:8" ht="13.5" customHeight="1">
      <c r="A21" s="7"/>
      <c r="B21" s="117" t="s">
        <v>118</v>
      </c>
      <c r="C21" s="118"/>
      <c r="D21" s="119"/>
      <c r="E21" s="120"/>
      <c r="F21" s="120"/>
      <c r="G21" s="121">
        <f t="shared" si="2"/>
        <v>0</v>
      </c>
      <c r="H21" s="122">
        <f t="shared" si="1"/>
        <v>0</v>
      </c>
    </row>
    <row r="22" spans="1:8" ht="13.5" customHeight="1">
      <c r="A22" s="7"/>
      <c r="B22" s="117" t="s">
        <v>119</v>
      </c>
      <c r="C22" s="118"/>
      <c r="D22" s="119"/>
      <c r="E22" s="120"/>
      <c r="F22" s="120"/>
      <c r="G22" s="121">
        <f t="shared" si="2"/>
        <v>0</v>
      </c>
      <c r="H22" s="122">
        <f t="shared" si="1"/>
        <v>0</v>
      </c>
    </row>
    <row r="23" spans="1:8" ht="13.5" customHeight="1">
      <c r="A23" s="7"/>
      <c r="B23" s="117" t="s">
        <v>120</v>
      </c>
      <c r="C23" s="118"/>
      <c r="D23" s="119"/>
      <c r="E23" s="120">
        <v>5740730200.35</v>
      </c>
      <c r="F23" s="120">
        <v>6007621000</v>
      </c>
      <c r="G23" s="121">
        <f t="shared" si="2"/>
        <v>-266890799.64999962</v>
      </c>
      <c r="H23" s="122">
        <f t="shared" si="1"/>
        <v>-4.442537231459834</v>
      </c>
    </row>
    <row r="24" spans="1:8" ht="13.5" customHeight="1">
      <c r="A24" s="7"/>
      <c r="B24" s="117" t="s">
        <v>121</v>
      </c>
      <c r="C24" s="118"/>
      <c r="D24" s="119"/>
      <c r="E24" s="120"/>
      <c r="F24" s="120"/>
      <c r="G24" s="121">
        <f t="shared" si="2"/>
        <v>0</v>
      </c>
      <c r="H24" s="122">
        <f t="shared" si="1"/>
        <v>0</v>
      </c>
    </row>
    <row r="25" spans="1:8" ht="13.5" customHeight="1">
      <c r="A25" s="7"/>
      <c r="B25" s="117" t="s">
        <v>122</v>
      </c>
      <c r="C25" s="118"/>
      <c r="D25" s="119"/>
      <c r="E25" s="120"/>
      <c r="F25" s="120"/>
      <c r="G25" s="121">
        <f t="shared" si="2"/>
        <v>0</v>
      </c>
      <c r="H25" s="122">
        <f t="shared" si="1"/>
        <v>0</v>
      </c>
    </row>
    <row r="26" spans="1:8" ht="13.5" customHeight="1">
      <c r="A26" s="7"/>
      <c r="B26" s="117" t="s">
        <v>123</v>
      </c>
      <c r="C26" s="118"/>
      <c r="D26" s="119"/>
      <c r="E26" s="120"/>
      <c r="F26" s="120"/>
      <c r="G26" s="121">
        <f>E26-F26</f>
        <v>0</v>
      </c>
      <c r="H26" s="122">
        <f t="shared" si="1"/>
        <v>0</v>
      </c>
    </row>
    <row r="27" spans="1:8" ht="13.5" customHeight="1">
      <c r="A27" s="7"/>
      <c r="B27" s="124" t="s">
        <v>124</v>
      </c>
      <c r="C27" s="118"/>
      <c r="D27" s="119"/>
      <c r="E27" s="120"/>
      <c r="F27" s="120"/>
      <c r="G27" s="121">
        <f>E27-F27</f>
        <v>0</v>
      </c>
      <c r="H27" s="122">
        <f t="shared" si="1"/>
        <v>0</v>
      </c>
    </row>
    <row r="28" spans="1:8" ht="13.5" customHeight="1">
      <c r="A28" s="7"/>
      <c r="B28" s="124" t="s">
        <v>125</v>
      </c>
      <c r="C28" s="118"/>
      <c r="D28" s="119"/>
      <c r="E28" s="120"/>
      <c r="F28" s="120"/>
      <c r="G28" s="121">
        <f>E28-F28</f>
        <v>0</v>
      </c>
      <c r="H28" s="122">
        <f t="shared" si="1"/>
        <v>0</v>
      </c>
    </row>
    <row r="29" spans="1:8" ht="13.5" customHeight="1">
      <c r="A29" s="7"/>
      <c r="B29" s="117" t="s">
        <v>126</v>
      </c>
      <c r="C29" s="118"/>
      <c r="D29" s="119"/>
      <c r="E29" s="120">
        <v>2502461225.44</v>
      </c>
      <c r="F29" s="120">
        <v>3777714000</v>
      </c>
      <c r="G29" s="121">
        <f>E29-F29</f>
        <v>-1275252774.56</v>
      </c>
      <c r="H29" s="122">
        <f t="shared" si="1"/>
        <v>-33.75726099328853</v>
      </c>
    </row>
    <row r="30" spans="1:8" ht="2.25" customHeight="1">
      <c r="A30" s="7"/>
      <c r="B30" s="125"/>
      <c r="C30" s="53"/>
      <c r="D30" s="119"/>
      <c r="E30" s="126"/>
      <c r="F30" s="126"/>
      <c r="G30" s="121"/>
      <c r="H30" s="122"/>
    </row>
    <row r="31" spans="1:8" s="111" customFormat="1" ht="15" customHeight="1">
      <c r="A31" s="110" t="s">
        <v>127</v>
      </c>
      <c r="B31" s="18"/>
      <c r="C31" s="112"/>
      <c r="D31" s="113"/>
      <c r="E31" s="114">
        <f>E6-E18</f>
        <v>23325000546.26001</v>
      </c>
      <c r="F31" s="114">
        <f>F6-F18</f>
        <v>16926673000</v>
      </c>
      <c r="G31" s="115">
        <f>G6-G18</f>
        <v>6398327546.26001</v>
      </c>
      <c r="H31" s="123">
        <f t="shared" si="1"/>
        <v>37.80026675212553</v>
      </c>
    </row>
    <row r="32" spans="1:8" s="111" customFormat="1" ht="15" customHeight="1">
      <c r="A32" s="110" t="s">
        <v>128</v>
      </c>
      <c r="B32" s="3"/>
      <c r="C32" s="112"/>
      <c r="D32" s="113"/>
      <c r="E32" s="114">
        <f>SUM(E33:E36)</f>
        <v>9042662219.08</v>
      </c>
      <c r="F32" s="114">
        <f>SUM(F33:F36)</f>
        <v>9016577000</v>
      </c>
      <c r="G32" s="115">
        <f>SUM(G33:G36)</f>
        <v>26085219.079999685</v>
      </c>
      <c r="H32" s="123">
        <f t="shared" si="1"/>
        <v>0.28930290375160866</v>
      </c>
    </row>
    <row r="33" spans="1:8" ht="13.5" customHeight="1">
      <c r="A33" s="7"/>
      <c r="B33" s="117" t="s">
        <v>129</v>
      </c>
      <c r="C33" s="118"/>
      <c r="D33" s="119"/>
      <c r="E33" s="120">
        <v>7647008893.32</v>
      </c>
      <c r="F33" s="120">
        <v>7173090000</v>
      </c>
      <c r="G33" s="121">
        <f>E33-F33</f>
        <v>473918893.3199997</v>
      </c>
      <c r="H33" s="122">
        <f t="shared" si="1"/>
        <v>6.60690014094344</v>
      </c>
    </row>
    <row r="34" spans="1:8" ht="13.5" customHeight="1">
      <c r="A34" s="7"/>
      <c r="B34" s="117" t="s">
        <v>130</v>
      </c>
      <c r="C34" s="118"/>
      <c r="D34" s="119"/>
      <c r="E34" s="120"/>
      <c r="F34" s="120"/>
      <c r="G34" s="121">
        <f>E34-F34</f>
        <v>0</v>
      </c>
      <c r="H34" s="122">
        <f t="shared" si="1"/>
        <v>0</v>
      </c>
    </row>
    <row r="35" spans="1:8" ht="13.5" customHeight="1">
      <c r="A35" s="7"/>
      <c r="B35" s="117" t="s">
        <v>131</v>
      </c>
      <c r="C35" s="118"/>
      <c r="D35" s="119"/>
      <c r="E35" s="120">
        <v>696135885.29</v>
      </c>
      <c r="F35" s="120">
        <v>861732000</v>
      </c>
      <c r="G35" s="121">
        <f>E35-F35</f>
        <v>-165596114.71000004</v>
      </c>
      <c r="H35" s="122">
        <f t="shared" si="1"/>
        <v>-19.21666071470017</v>
      </c>
    </row>
    <row r="36" spans="1:8" ht="13.5" customHeight="1">
      <c r="A36" s="7"/>
      <c r="B36" s="117" t="s">
        <v>132</v>
      </c>
      <c r="C36" s="118"/>
      <c r="D36" s="119"/>
      <c r="E36" s="120">
        <v>699517440.47</v>
      </c>
      <c r="F36" s="120">
        <v>981755000</v>
      </c>
      <c r="G36" s="121">
        <f>E36-F36</f>
        <v>-282237559.53</v>
      </c>
      <c r="H36" s="122">
        <f t="shared" si="1"/>
        <v>-28.74826810456784</v>
      </c>
    </row>
    <row r="37" spans="1:8" ht="1.5" customHeight="1">
      <c r="A37" s="7"/>
      <c r="B37" s="125"/>
      <c r="C37" s="53"/>
      <c r="D37" s="119"/>
      <c r="E37" s="126"/>
      <c r="F37" s="126"/>
      <c r="G37" s="121"/>
      <c r="H37" s="122"/>
    </row>
    <row r="38" spans="1:8" s="111" customFormat="1" ht="15" customHeight="1">
      <c r="A38" s="110" t="s">
        <v>133</v>
      </c>
      <c r="C38" s="127"/>
      <c r="D38" s="113"/>
      <c r="E38" s="114">
        <f>E31-E32</f>
        <v>14282338327.18001</v>
      </c>
      <c r="F38" s="114">
        <f>F31-F32</f>
        <v>7910096000</v>
      </c>
      <c r="G38" s="115">
        <f>G31-G32</f>
        <v>6372242327.18001</v>
      </c>
      <c r="H38" s="123">
        <f>IF(F38=0,0,(G38/F38)*100)</f>
        <v>80.55834375689005</v>
      </c>
    </row>
    <row r="39" spans="1:8" s="111" customFormat="1" ht="15" customHeight="1">
      <c r="A39" s="110" t="s">
        <v>134</v>
      </c>
      <c r="B39" s="3"/>
      <c r="C39" s="112"/>
      <c r="D39" s="113"/>
      <c r="E39" s="114">
        <f>SUM(E40:E41)</f>
        <v>3122442740.84</v>
      </c>
      <c r="F39" s="114">
        <f>SUM(F40:F41)</f>
        <v>1792732000</v>
      </c>
      <c r="G39" s="115">
        <f>SUM(G40:G41)</f>
        <v>1329710740.84</v>
      </c>
      <c r="H39" s="123">
        <f>IF(F39=0,0,(G39/F39)*100)</f>
        <v>74.17231024157542</v>
      </c>
    </row>
    <row r="40" spans="1:8" ht="13.5" customHeight="1">
      <c r="A40" s="7"/>
      <c r="B40" s="117" t="s">
        <v>135</v>
      </c>
      <c r="C40" s="118"/>
      <c r="D40" s="119"/>
      <c r="E40" s="120">
        <v>1523056774.97</v>
      </c>
      <c r="F40" s="120">
        <v>550126000</v>
      </c>
      <c r="G40" s="121">
        <f>E40-F40</f>
        <v>972930774.97</v>
      </c>
      <c r="H40" s="122">
        <f aca="true" t="shared" si="3" ref="H40:H52">IF(F40=0,0,(G40/F40)*100)</f>
        <v>176.85598844082992</v>
      </c>
    </row>
    <row r="41" spans="1:8" ht="13.5" customHeight="1">
      <c r="A41" s="7"/>
      <c r="B41" s="117" t="s">
        <v>136</v>
      </c>
      <c r="C41" s="118"/>
      <c r="D41" s="119"/>
      <c r="E41" s="120">
        <v>1599385965.87</v>
      </c>
      <c r="F41" s="120">
        <v>1242606000</v>
      </c>
      <c r="G41" s="121">
        <f>E41-F41</f>
        <v>356779965.8699999</v>
      </c>
      <c r="H41" s="122">
        <f t="shared" si="3"/>
        <v>28.71223588732067</v>
      </c>
    </row>
    <row r="42" spans="1:8" ht="2.25" customHeight="1">
      <c r="A42" s="7"/>
      <c r="B42" s="117"/>
      <c r="C42" s="118"/>
      <c r="D42" s="119"/>
      <c r="E42" s="126"/>
      <c r="F42" s="126"/>
      <c r="G42" s="121"/>
      <c r="H42" s="122"/>
    </row>
    <row r="43" spans="1:8" s="111" customFormat="1" ht="15" customHeight="1">
      <c r="A43" s="110" t="s">
        <v>137</v>
      </c>
      <c r="B43" s="3"/>
      <c r="C43" s="112"/>
      <c r="D43" s="128"/>
      <c r="E43" s="114">
        <f>SUM(E44:E45)</f>
        <v>4565263444.52</v>
      </c>
      <c r="F43" s="114">
        <f>SUM(F44:F45)</f>
        <v>2943996000</v>
      </c>
      <c r="G43" s="115">
        <f>SUM(G44:G45)</f>
        <v>1621267444.52</v>
      </c>
      <c r="H43" s="123">
        <f t="shared" si="3"/>
        <v>55.07030052078875</v>
      </c>
    </row>
    <row r="44" spans="1:8" ht="13.5" customHeight="1">
      <c r="A44" s="7"/>
      <c r="B44" s="117" t="s">
        <v>138</v>
      </c>
      <c r="C44" s="118"/>
      <c r="D44" s="119"/>
      <c r="E44" s="120">
        <v>957806108</v>
      </c>
      <c r="F44" s="120">
        <v>905902000</v>
      </c>
      <c r="G44" s="121">
        <f>E44-F44</f>
        <v>51904108</v>
      </c>
      <c r="H44" s="129">
        <f t="shared" si="3"/>
        <v>5.729549995474124</v>
      </c>
    </row>
    <row r="45" spans="1:8" ht="13.5" customHeight="1">
      <c r="A45" s="7"/>
      <c r="B45" s="117" t="s">
        <v>139</v>
      </c>
      <c r="C45" s="118"/>
      <c r="D45" s="119"/>
      <c r="E45" s="120">
        <v>3607457336.52</v>
      </c>
      <c r="F45" s="120">
        <v>2038094000</v>
      </c>
      <c r="G45" s="121">
        <f>E45-F45</f>
        <v>1569363336.52</v>
      </c>
      <c r="H45" s="129">
        <f t="shared" si="3"/>
        <v>77.0015188955956</v>
      </c>
    </row>
    <row r="46" spans="1:8" ht="1.5" customHeight="1">
      <c r="A46" s="7"/>
      <c r="B46" s="130"/>
      <c r="C46" s="125"/>
      <c r="D46" s="119"/>
      <c r="E46" s="126"/>
      <c r="F46" s="126"/>
      <c r="G46" s="121">
        <f>E46-F46</f>
        <v>0</v>
      </c>
      <c r="H46" s="129"/>
    </row>
    <row r="47" spans="1:8" s="111" customFormat="1" ht="15" customHeight="1">
      <c r="A47" s="110" t="s">
        <v>140</v>
      </c>
      <c r="C47" s="127"/>
      <c r="D47" s="113"/>
      <c r="E47" s="114">
        <f>E39-E43</f>
        <v>-1442820703.6800003</v>
      </c>
      <c r="F47" s="114">
        <f>F39-F43</f>
        <v>-1151264000</v>
      </c>
      <c r="G47" s="115">
        <f>G39-G43</f>
        <v>-291556703.68000007</v>
      </c>
      <c r="H47" s="123">
        <f t="shared" si="3"/>
        <v>25.324921449815164</v>
      </c>
    </row>
    <row r="48" spans="1:8" s="111" customFormat="1" ht="15" customHeight="1">
      <c r="A48" s="110" t="s">
        <v>141</v>
      </c>
      <c r="C48" s="127"/>
      <c r="D48" s="113"/>
      <c r="E48" s="114">
        <f>E38+E47</f>
        <v>12839517623.50001</v>
      </c>
      <c r="F48" s="114">
        <f>F38+F47</f>
        <v>6758832000</v>
      </c>
      <c r="G48" s="115">
        <f>G38+G47</f>
        <v>6080685623.50001</v>
      </c>
      <c r="H48" s="131">
        <f t="shared" si="3"/>
        <v>89.96651527216551</v>
      </c>
    </row>
    <row r="49" spans="1:8" s="111" customFormat="1" ht="15" customHeight="1">
      <c r="A49" s="110" t="s">
        <v>142</v>
      </c>
      <c r="C49" s="127"/>
      <c r="D49" s="113"/>
      <c r="E49" s="132">
        <v>2531274879</v>
      </c>
      <c r="F49" s="132">
        <v>1510759000</v>
      </c>
      <c r="G49" s="115">
        <f>E49-F49</f>
        <v>1020515879</v>
      </c>
      <c r="H49" s="131">
        <f t="shared" si="3"/>
        <v>67.549879166697</v>
      </c>
    </row>
    <row r="50" spans="1:8" s="111" customFormat="1" ht="15" customHeight="1">
      <c r="A50" s="110" t="s">
        <v>143</v>
      </c>
      <c r="C50" s="127"/>
      <c r="D50" s="113"/>
      <c r="E50" s="132"/>
      <c r="F50" s="132"/>
      <c r="G50" s="115">
        <f>E50-F50</f>
        <v>0</v>
      </c>
      <c r="H50" s="131">
        <f t="shared" si="3"/>
        <v>0</v>
      </c>
    </row>
    <row r="51" spans="1:8" s="111" customFormat="1" ht="15" customHeight="1">
      <c r="A51" s="110" t="s">
        <v>144</v>
      </c>
      <c r="C51" s="127"/>
      <c r="D51" s="113"/>
      <c r="E51" s="132"/>
      <c r="F51" s="132"/>
      <c r="G51" s="115">
        <f>E51-F51</f>
        <v>0</v>
      </c>
      <c r="H51" s="131">
        <f t="shared" si="3"/>
        <v>0</v>
      </c>
    </row>
    <row r="52" spans="1:8" s="111" customFormat="1" ht="15" customHeight="1">
      <c r="A52" s="110" t="s">
        <v>145</v>
      </c>
      <c r="B52" s="125"/>
      <c r="C52" s="133"/>
      <c r="D52" s="113"/>
      <c r="E52" s="132"/>
      <c r="F52" s="132"/>
      <c r="G52" s="115">
        <f>E52-F52</f>
        <v>0</v>
      </c>
      <c r="H52" s="131">
        <f t="shared" si="3"/>
        <v>0</v>
      </c>
    </row>
    <row r="53" spans="1:8" s="111" customFormat="1" ht="15" customHeight="1">
      <c r="A53" s="134" t="s">
        <v>146</v>
      </c>
      <c r="B53" s="135"/>
      <c r="C53" s="136"/>
      <c r="D53" s="137"/>
      <c r="E53" s="138">
        <f>E48-E49+E50-E51-E52</f>
        <v>10308242744.50001</v>
      </c>
      <c r="F53" s="138">
        <f>F48-F49+F50-F51-F52</f>
        <v>5248073000</v>
      </c>
      <c r="G53" s="139">
        <f>E53-F53</f>
        <v>5060169744.50001</v>
      </c>
      <c r="H53" s="140">
        <f>IF(F53=0,0,(G53/F53)*100)</f>
        <v>96.41957618539242</v>
      </c>
    </row>
    <row r="54" ht="13.5" customHeight="1">
      <c r="A54" s="141"/>
    </row>
    <row r="55" ht="13.5" customHeight="1">
      <c r="A55" s="141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L41" sqref="L41"/>
    </sheetView>
  </sheetViews>
  <sheetFormatPr defaultColWidth="9.00390625" defaultRowHeight="16.5"/>
  <cols>
    <col min="1" max="1" width="2.25390625" style="79" customWidth="1"/>
    <col min="2" max="2" width="2.25390625" style="80" customWidth="1"/>
    <col min="3" max="3" width="17.75390625" style="72" customWidth="1"/>
    <col min="4" max="4" width="17.625" style="81" customWidth="1"/>
    <col min="5" max="5" width="7.00390625" style="81" customWidth="1"/>
    <col min="6" max="6" width="1.875" style="87" customWidth="1"/>
    <col min="7" max="7" width="2.25390625" style="87" customWidth="1"/>
    <col min="8" max="8" width="18.00390625" style="87" customWidth="1"/>
    <col min="9" max="9" width="17.625" style="87" customWidth="1"/>
    <col min="10" max="10" width="6.75390625" style="87" customWidth="1"/>
    <col min="11" max="16384" width="9.00390625" style="87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500045365350.02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228265826683.9</v>
      </c>
      <c r="J6" s="29">
        <f>J7+J15+J22+J25+J27</f>
        <v>45.649023568915446</v>
      </c>
    </row>
    <row r="7" spans="1:10" s="35" customFormat="1" ht="13.5" customHeight="1">
      <c r="A7" s="31" t="s">
        <v>9</v>
      </c>
      <c r="B7" s="32"/>
      <c r="C7" s="33"/>
      <c r="D7" s="27">
        <f>SUM(D8:D16)</f>
        <v>146497234325.88</v>
      </c>
      <c r="E7" s="27">
        <f>SUM(E8:E16)</f>
        <v>29.296788747024053</v>
      </c>
      <c r="F7" s="34" t="s">
        <v>10</v>
      </c>
      <c r="G7" s="32"/>
      <c r="H7" s="33"/>
      <c r="I7" s="27">
        <f>SUM(I8:I14)</f>
        <v>83633813046.5</v>
      </c>
      <c r="J7" s="29">
        <f>SUM(J8:J14)</f>
        <v>16.725245116102275</v>
      </c>
    </row>
    <row r="8" spans="1:10" s="43" customFormat="1" ht="13.5" customHeight="1">
      <c r="A8" s="7"/>
      <c r="B8" s="36" t="s">
        <v>11</v>
      </c>
      <c r="C8" s="37"/>
      <c r="D8" s="38">
        <v>10030557889.47</v>
      </c>
      <c r="E8" s="39">
        <f t="shared" si="0"/>
        <v>2.0059295784991114</v>
      </c>
      <c r="F8" s="40"/>
      <c r="G8" s="41" t="s">
        <v>12</v>
      </c>
      <c r="H8" s="37"/>
      <c r="I8" s="38">
        <v>16793252948.29</v>
      </c>
      <c r="J8" s="42">
        <f aca="true" t="shared" si="1" ref="J8:J33">IF(I$52&gt;0,(I8/I$52)*100,0)</f>
        <v>3.358345884584915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18157854735</v>
      </c>
      <c r="E11" s="39">
        <f t="shared" si="0"/>
        <v>3.631241481918331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34693042004.59</v>
      </c>
      <c r="E12" s="39">
        <f t="shared" si="0"/>
        <v>6.937978913234338</v>
      </c>
      <c r="F12" s="45"/>
      <c r="G12" s="36" t="s">
        <v>20</v>
      </c>
      <c r="H12" s="37"/>
      <c r="I12" s="38">
        <v>53737581410.35</v>
      </c>
      <c r="J12" s="42">
        <f t="shared" si="1"/>
        <v>10.746541240860207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>
        <v>69650882709.01</v>
      </c>
      <c r="E14" s="39">
        <f t="shared" si="0"/>
        <v>13.928912761796324</v>
      </c>
      <c r="F14" s="45"/>
      <c r="G14" s="36" t="s">
        <v>24</v>
      </c>
      <c r="H14" s="37"/>
      <c r="I14" s="38">
        <v>13102978687.86</v>
      </c>
      <c r="J14" s="42">
        <f t="shared" si="1"/>
        <v>2.6203579906571526</v>
      </c>
    </row>
    <row r="15" spans="1:10" s="43" customFormat="1" ht="13.5" customHeight="1">
      <c r="A15" s="7"/>
      <c r="B15" s="36" t="s">
        <v>25</v>
      </c>
      <c r="C15" s="44"/>
      <c r="D15" s="38">
        <v>13858000221.33</v>
      </c>
      <c r="E15" s="39">
        <f t="shared" si="0"/>
        <v>2.7713485978676604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106896766.48</v>
      </c>
      <c r="E16" s="39">
        <f t="shared" si="0"/>
        <v>0.0213774137082892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139156090682.83</v>
      </c>
      <c r="J25" s="29">
        <f>SUM(J26)</f>
        <v>27.828693219748967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13857450339.33</v>
      </c>
      <c r="E26" s="27">
        <f>SUM(E27:E29)</f>
        <v>2.7712386314449913</v>
      </c>
      <c r="F26" s="45"/>
      <c r="G26" s="36" t="s">
        <v>48</v>
      </c>
      <c r="H26" s="37"/>
      <c r="I26" s="38">
        <v>139156090682.83</v>
      </c>
      <c r="J26" s="42">
        <f t="shared" si="1"/>
        <v>27.828693219748967</v>
      </c>
    </row>
    <row r="27" spans="1:10" s="35" customFormat="1" ht="13.5" customHeight="1">
      <c r="A27" s="7"/>
      <c r="B27" s="36" t="s">
        <v>49</v>
      </c>
      <c r="C27" s="44"/>
      <c r="D27" s="38">
        <v>2500000000</v>
      </c>
      <c r="E27" s="39">
        <f t="shared" si="2"/>
        <v>0.4999546387656365</v>
      </c>
      <c r="F27" s="34" t="s">
        <v>50</v>
      </c>
      <c r="G27" s="32"/>
      <c r="H27" s="33"/>
      <c r="I27" s="27">
        <f>SUM(I28:I33)</f>
        <v>5475922954.57</v>
      </c>
      <c r="J27" s="29">
        <f>SUM(J28:J33)</f>
        <v>1.0950852330642005</v>
      </c>
    </row>
    <row r="28" spans="1:10" s="35" customFormat="1" ht="13.5" customHeight="1">
      <c r="A28" s="7"/>
      <c r="B28" s="36" t="s">
        <v>51</v>
      </c>
      <c r="C28" s="44"/>
      <c r="D28" s="38">
        <v>11239139922.33</v>
      </c>
      <c r="E28" s="39">
        <f t="shared" si="2"/>
        <v>2.247624055961976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>
        <v>118310417</v>
      </c>
      <c r="E29" s="39">
        <f t="shared" si="2"/>
        <v>0.02365993671737873</v>
      </c>
      <c r="F29" s="45"/>
      <c r="G29" s="36" t="s">
        <v>54</v>
      </c>
      <c r="H29" s="37"/>
      <c r="I29" s="38">
        <v>4058739267.76</v>
      </c>
      <c r="J29" s="42">
        <f t="shared" si="1"/>
        <v>0.811674209782742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297949933007.68</v>
      </c>
      <c r="E30" s="27">
        <f>SUM(E31:E40)</f>
        <v>59.58458045084011</v>
      </c>
      <c r="F30" s="45"/>
      <c r="G30" s="36" t="s">
        <v>56</v>
      </c>
      <c r="H30" s="37"/>
      <c r="I30" s="38">
        <v>1417183686.81</v>
      </c>
      <c r="J30" s="42">
        <f t="shared" si="1"/>
        <v>0.2834110232814586</v>
      </c>
    </row>
    <row r="31" spans="1:10" s="43" customFormat="1" ht="13.5" customHeight="1">
      <c r="A31" s="7"/>
      <c r="B31" s="36" t="s">
        <v>57</v>
      </c>
      <c r="C31" s="44"/>
      <c r="D31" s="38">
        <v>194911057451.57</v>
      </c>
      <c r="E31" s="39">
        <f t="shared" si="2"/>
        <v>38.978674927851166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3471260107.98</v>
      </c>
      <c r="E32" s="39">
        <f t="shared" si="2"/>
        <v>0.6941890373386822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17086037884.26</v>
      </c>
      <c r="E33" s="39">
        <f t="shared" si="2"/>
        <v>3.4168975593444757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66964609639.2</v>
      </c>
      <c r="E34" s="39">
        <f t="shared" si="2"/>
        <v>13.391706888899238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5552991091.9</v>
      </c>
      <c r="E35" s="39">
        <f t="shared" si="2"/>
        <v>1.1104974621678647</v>
      </c>
      <c r="F35" s="40"/>
      <c r="G35" s="49" t="s">
        <v>65</v>
      </c>
      <c r="H35" s="50"/>
      <c r="I35" s="27">
        <f>SUM(I36,I39,I41,I45,I50)</f>
        <v>271779538666.12</v>
      </c>
      <c r="J35" s="29">
        <f>J36+J39+J41+J45+J50</f>
        <v>54.35097643108454</v>
      </c>
    </row>
    <row r="36" spans="1:10" s="43" customFormat="1" ht="13.5" customHeight="1">
      <c r="A36" s="7"/>
      <c r="B36" s="36" t="s">
        <v>66</v>
      </c>
      <c r="C36" s="44"/>
      <c r="D36" s="38">
        <v>934380094.64</v>
      </c>
      <c r="E36" s="39">
        <f t="shared" si="2"/>
        <v>0.18685906507421698</v>
      </c>
      <c r="F36" s="34" t="s">
        <v>67</v>
      </c>
      <c r="G36" s="32"/>
      <c r="H36" s="33"/>
      <c r="I36" s="27">
        <f>SUM(I37:I38)</f>
        <v>130100000000</v>
      </c>
      <c r="J36" s="29">
        <f>SUM(J37:J38)</f>
        <v>26.017639401363724</v>
      </c>
    </row>
    <row r="37" spans="1:10" s="43" customFormat="1" ht="13.5" customHeight="1">
      <c r="A37" s="7"/>
      <c r="B37" s="36" t="s">
        <v>68</v>
      </c>
      <c r="C37" s="44"/>
      <c r="D37" s="38">
        <v>838508253.22</v>
      </c>
      <c r="E37" s="39">
        <f t="shared" si="2"/>
        <v>0.167686436336244</v>
      </c>
      <c r="F37" s="45"/>
      <c r="G37" s="36" t="s">
        <v>67</v>
      </c>
      <c r="H37" s="37"/>
      <c r="I37" s="38">
        <v>130100000000</v>
      </c>
      <c r="J37" s="42">
        <f aca="true" t="shared" si="3" ref="J37:J51">IF(I$52&gt;0,(I37/I$52)*100,0)</f>
        <v>26.017639401363724</v>
      </c>
    </row>
    <row r="38" spans="1:10" s="43" customFormat="1" ht="13.5" customHeight="1">
      <c r="A38" s="7"/>
      <c r="B38" s="36" t="s">
        <v>69</v>
      </c>
      <c r="C38" s="44"/>
      <c r="D38" s="38">
        <v>8191088484.91</v>
      </c>
      <c r="E38" s="39">
        <f t="shared" si="2"/>
        <v>1.6380690738282175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82142825724.73</v>
      </c>
      <c r="J39" s="29">
        <f>SUM(J40)</f>
        <v>16.427074704958407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82142825724.73</v>
      </c>
      <c r="J40" s="42">
        <f t="shared" si="3"/>
        <v>16.427074704958407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58206642166.39</v>
      </c>
      <c r="J41" s="29">
        <f>SUM(J42:J44)</f>
        <v>11.640272303223272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47898399421.89</v>
      </c>
      <c r="J42" s="42">
        <f t="shared" si="3"/>
        <v>9.578810792169275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148902427.55</v>
      </c>
      <c r="E43" s="27">
        <f>SUM(E44)</f>
        <v>0.029777783750834647</v>
      </c>
      <c r="F43" s="51"/>
      <c r="G43" s="36" t="s">
        <v>79</v>
      </c>
      <c r="H43" s="44"/>
      <c r="I43" s="38">
        <v>10308242744.5</v>
      </c>
      <c r="J43" s="42">
        <f t="shared" si="3"/>
        <v>2.0614615110539964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148902427.55</v>
      </c>
      <c r="E44" s="39">
        <f t="shared" si="2"/>
        <v>0.029777783750834647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41591845249.58</v>
      </c>
      <c r="E45" s="27">
        <f>SUM(E46:E50)</f>
        <v>8.317614386940011</v>
      </c>
      <c r="F45" s="34" t="s">
        <v>83</v>
      </c>
      <c r="G45" s="32"/>
      <c r="H45" s="33"/>
      <c r="I45" s="27">
        <f>SUM(I46:I49)</f>
        <v>1330070775</v>
      </c>
      <c r="J45" s="29">
        <f>SUM(J46:J49)</f>
        <v>0.2659900215391421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7467857786.62</v>
      </c>
      <c r="E46" s="39">
        <f t="shared" si="2"/>
        <v>1.4934360568250993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7027926838.33</v>
      </c>
      <c r="E47" s="39">
        <f t="shared" si="2"/>
        <v>1.405457849491439</v>
      </c>
      <c r="F47" s="51"/>
      <c r="G47" s="36" t="s">
        <v>87</v>
      </c>
      <c r="H47" s="44"/>
      <c r="I47" s="38">
        <v>1330070775</v>
      </c>
      <c r="J47" s="42">
        <f t="shared" si="3"/>
        <v>0.2659900215391421</v>
      </c>
    </row>
    <row r="48" spans="1:10" s="57" customFormat="1" ht="13.5" customHeight="1">
      <c r="A48" s="7"/>
      <c r="B48" s="36" t="s">
        <v>88</v>
      </c>
      <c r="C48" s="44"/>
      <c r="D48" s="38">
        <v>27096060624.63</v>
      </c>
      <c r="E48" s="39">
        <f t="shared" si="2"/>
        <v>5.418720480623472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500045365350.02</v>
      </c>
      <c r="E52" s="67">
        <f>E6</f>
        <v>100</v>
      </c>
      <c r="F52" s="68"/>
      <c r="G52" s="64" t="s">
        <v>94</v>
      </c>
      <c r="H52" s="65"/>
      <c r="I52" s="66">
        <f>I6+I35</f>
        <v>500045365350.02</v>
      </c>
      <c r="J52" s="69">
        <f>J6+J35</f>
        <v>99.99999999999999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5"/>
      <c r="G54" s="76"/>
      <c r="H54" s="43"/>
      <c r="I54" s="43"/>
      <c r="J54" s="43"/>
    </row>
    <row r="55" spans="1:10" s="72" customFormat="1" ht="12.75" customHeight="1">
      <c r="A55" s="77"/>
      <c r="D55" s="78"/>
      <c r="E55" s="78"/>
      <c r="F55" s="35"/>
      <c r="G55" s="35"/>
      <c r="H55" s="35"/>
      <c r="I55" s="35"/>
      <c r="J55" s="35"/>
    </row>
    <row r="56" spans="1:10" s="72" customFormat="1" ht="12.75" customHeight="1">
      <c r="A56" s="79"/>
      <c r="B56" s="80"/>
      <c r="D56" s="81"/>
      <c r="E56" s="81"/>
      <c r="F56" s="43"/>
      <c r="G56" s="43"/>
      <c r="H56" s="43"/>
      <c r="I56" s="43"/>
      <c r="J56" s="43"/>
    </row>
    <row r="57" spans="1:10" s="2" customFormat="1" ht="16.5" customHeight="1">
      <c r="A57" s="79"/>
      <c r="B57" s="80"/>
      <c r="C57" s="72"/>
      <c r="D57" s="81"/>
      <c r="E57" s="81"/>
      <c r="F57" s="55"/>
      <c r="G57" s="55"/>
      <c r="H57" s="55"/>
      <c r="I57" s="55"/>
      <c r="J57" s="55"/>
    </row>
    <row r="58" spans="1:10" s="83" customFormat="1" ht="26.25" customHeight="1">
      <c r="A58" s="79"/>
      <c r="B58" s="80"/>
      <c r="C58" s="72"/>
      <c r="D58" s="81"/>
      <c r="E58" s="81"/>
      <c r="F58" s="82"/>
      <c r="G58" s="82"/>
      <c r="H58" s="82"/>
      <c r="I58" s="82"/>
      <c r="J58" s="82"/>
    </row>
    <row r="59" spans="1:10" s="85" customFormat="1" ht="18" customHeight="1">
      <c r="A59" s="79"/>
      <c r="B59" s="80"/>
      <c r="C59" s="72"/>
      <c r="D59" s="81"/>
      <c r="E59" s="81"/>
      <c r="F59" s="84"/>
      <c r="G59" s="84"/>
      <c r="H59" s="84"/>
      <c r="I59" s="84"/>
      <c r="J59" s="84"/>
    </row>
    <row r="60" spans="1:10" s="12" customFormat="1" ht="27" customHeight="1">
      <c r="A60" s="79"/>
      <c r="B60" s="80"/>
      <c r="C60" s="72"/>
      <c r="D60" s="81"/>
      <c r="E60" s="81"/>
      <c r="F60" s="86"/>
      <c r="G60" s="86"/>
      <c r="H60" s="86"/>
      <c r="I60" s="86"/>
      <c r="J60" s="86"/>
    </row>
    <row r="61" spans="1:10" s="18" customFormat="1" ht="21.75" customHeight="1">
      <c r="A61" s="79"/>
      <c r="B61" s="80"/>
      <c r="C61" s="72"/>
      <c r="D61" s="81"/>
      <c r="E61" s="81"/>
      <c r="F61" s="80"/>
      <c r="G61" s="80"/>
      <c r="H61" s="80"/>
      <c r="I61" s="80"/>
      <c r="J61" s="80"/>
    </row>
    <row r="62" spans="1:10" s="24" customFormat="1" ht="33" customHeight="1">
      <c r="A62" s="79"/>
      <c r="B62" s="80"/>
      <c r="C62" s="72"/>
      <c r="D62" s="81"/>
      <c r="E62" s="81"/>
      <c r="F62" s="56"/>
      <c r="G62" s="56"/>
      <c r="H62" s="56"/>
      <c r="I62" s="56"/>
      <c r="J62" s="56"/>
    </row>
    <row r="63" spans="1:10" s="24" customFormat="1" ht="6.75" customHeight="1">
      <c r="A63" s="79"/>
      <c r="B63" s="80"/>
      <c r="C63" s="72"/>
      <c r="D63" s="81"/>
      <c r="E63" s="81"/>
      <c r="F63" s="57"/>
      <c r="G63" s="57"/>
      <c r="H63" s="57"/>
      <c r="I63" s="57"/>
      <c r="J63" s="57"/>
    </row>
    <row r="64" spans="1:10" s="30" customFormat="1" ht="15" customHeight="1">
      <c r="A64" s="79"/>
      <c r="B64" s="80"/>
      <c r="C64" s="72"/>
      <c r="D64" s="81"/>
      <c r="E64" s="81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3"/>
      <c r="G75" s="83"/>
      <c r="H75" s="83"/>
      <c r="I75" s="83"/>
      <c r="J75" s="83"/>
    </row>
    <row r="76" spans="6:10" ht="19.5" customHeight="1">
      <c r="F76" s="85"/>
      <c r="G76" s="85"/>
      <c r="H76" s="85"/>
      <c r="I76" s="85"/>
      <c r="J76" s="85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9"/>
      <c r="B93" s="80"/>
      <c r="C93" s="72"/>
      <c r="D93" s="81"/>
      <c r="E93" s="81"/>
      <c r="F93" s="87"/>
      <c r="G93" s="87"/>
      <c r="H93" s="87"/>
      <c r="I93" s="87"/>
      <c r="J93" s="87"/>
    </row>
    <row r="110" spans="6:10" ht="16.5">
      <c r="F110" s="70"/>
      <c r="G110" s="70"/>
      <c r="H110" s="70"/>
      <c r="I110" s="70"/>
      <c r="J110" s="70"/>
    </row>
  </sheetData>
  <mergeCells count="97">
    <mergeCell ref="G51:H51"/>
    <mergeCell ref="A53:J53"/>
    <mergeCell ref="A54:C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2009-09-18T04:00:52Z</cp:lastPrinted>
  <dcterms:created xsi:type="dcterms:W3CDTF">2009-09-18T03:51:44Z</dcterms:created>
  <dcterms:modified xsi:type="dcterms:W3CDTF">2009-09-18T04:00:53Z</dcterms:modified>
  <cp:category/>
  <cp:version/>
  <cp:contentType/>
  <cp:contentStatus/>
</cp:coreProperties>
</file>