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<sst xmlns="http://schemas.openxmlformats.org/spreadsheetml/2006/main" count="156" uniqueCount="147">
  <si>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中華電信股份有限公司資產負債表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</si>
  <si>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</si>
  <si>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</si>
  <si>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</si>
  <si>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</si>
  <si>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</si>
  <si>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</si>
  <si>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</si>
  <si>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</si>
  <si>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</si>
  <si>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</si>
  <si>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</si>
  <si>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</si>
  <si>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</si>
  <si>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</si>
  <si>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</si>
  <si>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</si>
  <si>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</si>
  <si>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</si>
  <si>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</si>
  <si>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</si>
  <si>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</si>
  <si>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</si>
  <si>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</si>
  <si>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</si>
  <si>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</si>
  <si>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</si>
  <si>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</si>
  <si>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</si>
  <si>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</si>
  <si>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</si>
  <si>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</si>
  <si>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</si>
  <si>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</si>
  <si>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</si>
  <si>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</si>
  <si>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</si>
  <si>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</si>
  <si>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</si>
  <si>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</si>
  <si>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</si>
  <si>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</si>
  <si>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</si>
  <si>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</si>
  <si>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</si>
  <si>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</si>
  <si>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</si>
  <si>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</si>
  <si>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</si>
  <si>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</si>
  <si>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</si>
  <si>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</si>
  <si>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</si>
  <si>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</si>
  <si>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</si>
  <si>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</si>
  <si>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</si>
  <si>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</si>
  <si>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</si>
  <si>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</si>
  <si>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</si>
  <si>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</si>
  <si>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</si>
  <si>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</si>
  <si>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</si>
  <si>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</si>
  <si>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</si>
  <si>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</si>
  <si>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</si>
  <si>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</si>
  <si>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</si>
  <si>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</si>
  <si>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</si>
  <si>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</si>
  <si>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</si>
  <si>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</si>
  <si>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</si>
  <si>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</si>
  <si>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</si>
  <si>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</si>
  <si>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</si>
  <si>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</si>
  <si>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</si>
  <si>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</si>
  <si>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</si>
  <si>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</si>
  <si>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</si>
  <si>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</si>
  <si>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</si>
  <si>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</si>
  <si>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</si>
  <si>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</si>
  <si>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</si>
  <si>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</si>
  <si>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</si>
  <si>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1,161,990,511.00</t>
    </r>
    <r>
      <rPr>
        <b/>
        <sz val="10"/>
        <rFont val="華康中明體"/>
        <family val="3"/>
      </rPr>
      <t>元。</t>
    </r>
  </si>
  <si>
    <t>中華電信股份有限公司損益結算表</t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</si>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</sst>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#,##0.00_ "/>
    <numFmt numFmtId="179" formatCode="_(* #,##0_);_(* \(#,##0\);_(* &quot;-&quot;_);_(@_)"/>
    <numFmt numFmtId="180" formatCode="_(* #,##0.00_);_(&quot;－&quot;* #,##0.00_);_(* &quot;&quot;_);_(@_)"/>
    <numFmt numFmtId="181" formatCode="_(&quot; +&quot;* #,##0.00_);_(&quot;－&quot;* #,##0.00_);_(* &quot; &quot;_);_(@_)"/>
    <numFmt numFmtId="182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sz val="10"/>
      <color indexed="8"/>
      <name val="Times New Roman"/>
      <family val="1"/>
    </font>
    <font>
      <b/>
      <sz val="9"/>
      <name val="華康粗明體"/>
      <family val="3"/>
    </font>
    <font>
      <b/>
      <sz val="10"/>
      <color indexed="8"/>
      <name val="Times New Roman"/>
      <family val="1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40" fontId="14" fillId="0" borderId="8" xfId="0" applyNumberFormat="1" applyFont="1" applyBorder="1" applyAlignment="1" applyProtection="1" quotePrefix="1">
      <alignment horizontal="right"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8" fontId="14" fillId="0" borderId="8" xfId="0" applyNumberFormat="1" applyFont="1" applyBorder="1" applyAlignment="1" applyProtection="1" quotePrefix="1">
      <alignment vertical="center"/>
      <protection locked="0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177" fontId="14" fillId="0" borderId="8" xfId="0" applyNumberFormat="1" applyFont="1" applyBorder="1" applyAlignment="1" applyProtection="1">
      <alignment vertical="center"/>
      <protection locked="0"/>
    </xf>
    <xf numFmtId="0" fontId="13" fillId="0" borderId="8" xfId="0" applyFont="1" applyBorder="1" applyAlignment="1">
      <alignment horizontal="distributed"/>
    </xf>
    <xf numFmtId="40" fontId="14" fillId="0" borderId="8" xfId="0" applyNumberFormat="1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40" fontId="14" fillId="0" borderId="8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178" fontId="14" fillId="0" borderId="8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23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80" fontId="11" fillId="0" borderId="8" xfId="0" applyNumberFormat="1" applyFont="1" applyBorder="1" applyAlignment="1" applyProtection="1">
      <alignment vertical="center"/>
      <protection/>
    </xf>
    <xf numFmtId="180" fontId="11" fillId="0" borderId="13" xfId="0" applyNumberFormat="1" applyFont="1" applyBorder="1" applyAlignment="1" applyProtection="1">
      <alignment vertical="center"/>
      <protection/>
    </xf>
    <xf numFmtId="181" fontId="11" fillId="0" borderId="8" xfId="0" applyNumberFormat="1" applyFont="1" applyBorder="1" applyAlignment="1" applyProtection="1">
      <alignment vertical="center"/>
      <protection/>
    </xf>
    <xf numFmtId="182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40" fontId="14" fillId="0" borderId="8" xfId="0" applyNumberFormat="1" applyFont="1" applyBorder="1" applyAlignment="1" applyProtection="1">
      <alignment wrapText="1"/>
      <protection locked="0"/>
    </xf>
    <xf numFmtId="40" fontId="14" fillId="0" borderId="13" xfId="0" applyNumberFormat="1" applyFont="1" applyBorder="1" applyAlignment="1" applyProtection="1">
      <alignment wrapText="1"/>
      <protection locked="0"/>
    </xf>
    <xf numFmtId="181" fontId="14" fillId="0" borderId="8" xfId="0" applyNumberFormat="1" applyFont="1" applyBorder="1" applyAlignment="1" applyProtection="1">
      <alignment vertical="center"/>
      <protection/>
    </xf>
    <xf numFmtId="182" fontId="14" fillId="0" borderId="0" xfId="0" applyNumberFormat="1" applyFont="1" applyBorder="1" applyAlignment="1">
      <alignment vertical="center"/>
    </xf>
    <xf numFmtId="180" fontId="14" fillId="0" borderId="8" xfId="0" applyNumberFormat="1" applyFont="1" applyBorder="1" applyAlignment="1" applyProtection="1">
      <alignment vertical="center"/>
      <protection locked="0"/>
    </xf>
    <xf numFmtId="180" fontId="14" fillId="0" borderId="13" xfId="0" applyNumberFormat="1" applyFont="1" applyBorder="1" applyAlignment="1" applyProtection="1">
      <alignment vertical="center"/>
      <protection locked="0"/>
    </xf>
    <xf numFmtId="182" fontId="11" fillId="0" borderId="9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 vertical="center"/>
      <protection locked="0"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80" fontId="14" fillId="0" borderId="8" xfId="0" applyNumberFormat="1" applyFont="1" applyBorder="1" applyAlignment="1" applyProtection="1">
      <alignment vertical="center"/>
      <protection/>
    </xf>
    <xf numFmtId="180" fontId="14" fillId="0" borderId="13" xfId="0" applyNumberFormat="1" applyFont="1" applyBorder="1" applyAlignment="1" applyProtection="1">
      <alignment vertical="center"/>
      <protection/>
    </xf>
    <xf numFmtId="40" fontId="14" fillId="0" borderId="0" xfId="0" applyNumberFormat="1" applyFont="1" applyBorder="1" applyAlignment="1" applyProtection="1">
      <alignment wrapText="1"/>
      <protection locked="0"/>
    </xf>
    <xf numFmtId="40" fontId="33" fillId="0" borderId="8" xfId="0" applyNumberFormat="1" applyFont="1" applyBorder="1" applyAlignment="1" applyProtection="1">
      <alignment wrapText="1"/>
      <protection locked="0"/>
    </xf>
    <xf numFmtId="40" fontId="33" fillId="0" borderId="13" xfId="0" applyNumberFormat="1" applyFont="1" applyBorder="1" applyAlignment="1" applyProtection="1">
      <alignment wrapText="1"/>
      <protection locked="0"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2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2" fontId="11" fillId="0" borderId="0" xfId="0" applyNumberFormat="1" applyFont="1" applyBorder="1" applyAlignment="1">
      <alignment vertical="center"/>
    </xf>
    <xf numFmtId="40" fontId="35" fillId="0" borderId="8" xfId="0" applyNumberFormat="1" applyFont="1" applyBorder="1" applyAlignment="1" applyProtection="1">
      <alignment wrapText="1"/>
      <protection locked="0"/>
    </xf>
    <xf numFmtId="40" fontId="35" fillId="0" borderId="13" xfId="0" applyNumberFormat="1" applyFont="1" applyBorder="1" applyAlignment="1" applyProtection="1">
      <alignment wrapText="1"/>
      <protection locked="0"/>
    </xf>
    <xf numFmtId="180" fontId="11" fillId="0" borderId="8" xfId="0" applyNumberFormat="1" applyFont="1" applyBorder="1" applyAlignment="1" applyProtection="1">
      <alignment vertical="center"/>
      <protection locked="0"/>
    </xf>
    <xf numFmtId="180" fontId="11" fillId="0" borderId="13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1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80" fontId="11" fillId="0" borderId="10" xfId="0" applyNumberFormat="1" applyFont="1" applyBorder="1" applyAlignment="1" applyProtection="1">
      <alignment vertical="center"/>
      <protection/>
    </xf>
    <xf numFmtId="180" fontId="11" fillId="0" borderId="6" xfId="0" applyNumberFormat="1" applyFont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/>
      <protection/>
    </xf>
    <xf numFmtId="182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59" customWidth="1"/>
    <col min="2" max="2" width="2.625" style="83" customWidth="1"/>
    <col min="3" max="3" width="22.125" style="158" customWidth="1"/>
    <col min="4" max="4" width="1.625" style="157" customWidth="1"/>
    <col min="5" max="7" width="17.625" style="85" customWidth="1"/>
    <col min="8" max="8" width="8.50390625" style="94" customWidth="1"/>
    <col min="9" max="16384" width="9.00390625" style="85" customWidth="1"/>
  </cols>
  <sheetData>
    <row r="1" spans="1:4" ht="30" customHeight="1">
      <c r="A1" s="91"/>
      <c r="B1" s="85"/>
      <c r="C1" s="92"/>
      <c r="D1" s="93"/>
    </row>
    <row r="2" spans="1:8" s="98" customFormat="1" ht="45" customHeight="1">
      <c r="A2" s="95" t="s">
        <v>96</v>
      </c>
      <c r="B2" s="96"/>
      <c r="C2" s="96"/>
      <c r="D2" s="96"/>
      <c r="E2" s="96"/>
      <c r="F2" s="96"/>
      <c r="G2" s="96"/>
      <c r="H2" s="97"/>
    </row>
    <row r="3" spans="1:8" s="12" customFormat="1" ht="21.75" customHeight="1">
      <c r="A3" s="99"/>
      <c r="B3" s="99"/>
      <c r="C3" s="100" t="s">
        <v>97</v>
      </c>
      <c r="D3" s="101"/>
      <c r="F3" s="102"/>
      <c r="G3" s="103"/>
      <c r="H3" s="104" t="s">
        <v>98</v>
      </c>
    </row>
    <row r="4" spans="1:8" s="109" customFormat="1" ht="21.75" customHeight="1">
      <c r="A4" s="105" t="s">
        <v>99</v>
      </c>
      <c r="B4" s="106"/>
      <c r="C4" s="106"/>
      <c r="D4" s="106"/>
      <c r="E4" s="106" t="s">
        <v>100</v>
      </c>
      <c r="F4" s="106" t="s">
        <v>101</v>
      </c>
      <c r="G4" s="107" t="s">
        <v>102</v>
      </c>
      <c r="H4" s="108"/>
    </row>
    <row r="5" spans="1:8" s="109" customFormat="1" ht="33" customHeight="1">
      <c r="A5" s="110"/>
      <c r="B5" s="111"/>
      <c r="C5" s="111"/>
      <c r="D5" s="111"/>
      <c r="E5" s="111"/>
      <c r="F5" s="111"/>
      <c r="G5" s="112" t="s">
        <v>4</v>
      </c>
      <c r="H5" s="112" t="s">
        <v>5</v>
      </c>
    </row>
    <row r="6" spans="1:8" s="114" customFormat="1" ht="19.5" customHeight="1">
      <c r="A6" s="113" t="s">
        <v>103</v>
      </c>
      <c r="C6" s="115"/>
      <c r="D6" s="116"/>
      <c r="E6" s="117">
        <f>SUM(E7:E17)</f>
        <v>90816901595</v>
      </c>
      <c r="F6" s="118">
        <f>SUM(F7:F17)</f>
        <v>87345223000</v>
      </c>
      <c r="G6" s="119">
        <f>SUM(G7:G17)</f>
        <v>3471678595</v>
      </c>
      <c r="H6" s="120">
        <f>IF(F6=0,0,(G6/F6)*100)</f>
        <v>3.97466338256415</v>
      </c>
    </row>
    <row r="7" spans="1:8" ht="13.5" customHeight="1">
      <c r="A7" s="7"/>
      <c r="B7" s="121" t="s">
        <v>104</v>
      </c>
      <c r="C7" s="122"/>
      <c r="D7" s="123"/>
      <c r="E7" s="124"/>
      <c r="F7" s="125"/>
      <c r="G7" s="126"/>
      <c r="H7" s="127"/>
    </row>
    <row r="8" spans="1:8" ht="13.5" customHeight="1">
      <c r="A8" s="7"/>
      <c r="B8" s="121" t="s">
        <v>105</v>
      </c>
      <c r="C8" s="122"/>
      <c r="D8" s="123"/>
      <c r="E8" s="128"/>
      <c r="F8" s="129"/>
      <c r="G8" s="126">
        <f aca="true" t="shared" si="0" ref="G8:G16">E8-F8</f>
        <v>0</v>
      </c>
      <c r="H8" s="127">
        <f aca="true" t="shared" si="1" ref="H8:H36">IF(F8=0,0,(G8/F8)*100)</f>
        <v>0</v>
      </c>
    </row>
    <row r="9" spans="1:8" ht="13.5" customHeight="1">
      <c r="A9" s="7"/>
      <c r="B9" s="121" t="s">
        <v>106</v>
      </c>
      <c r="C9" s="122"/>
      <c r="D9" s="123"/>
      <c r="E9" s="128"/>
      <c r="F9" s="129"/>
      <c r="G9" s="126">
        <f t="shared" si="0"/>
        <v>0</v>
      </c>
      <c r="H9" s="127">
        <f t="shared" si="1"/>
        <v>0</v>
      </c>
    </row>
    <row r="10" spans="1:8" ht="13.5" customHeight="1">
      <c r="A10" s="7"/>
      <c r="B10" s="121" t="s">
        <v>107</v>
      </c>
      <c r="C10" s="122"/>
      <c r="D10" s="123"/>
      <c r="E10" s="128"/>
      <c r="F10" s="129"/>
      <c r="G10" s="126">
        <f t="shared" si="0"/>
        <v>0</v>
      </c>
      <c r="H10" s="127">
        <f t="shared" si="1"/>
        <v>0</v>
      </c>
    </row>
    <row r="11" spans="1:8" ht="13.5" customHeight="1">
      <c r="A11" s="7"/>
      <c r="B11" s="121" t="s">
        <v>108</v>
      </c>
      <c r="C11" s="122"/>
      <c r="D11" s="123"/>
      <c r="E11" s="128"/>
      <c r="F11" s="129"/>
      <c r="G11" s="126">
        <f t="shared" si="0"/>
        <v>0</v>
      </c>
      <c r="H11" s="127">
        <f t="shared" si="1"/>
        <v>0</v>
      </c>
    </row>
    <row r="12" spans="1:8" ht="13.5" customHeight="1">
      <c r="A12" s="7"/>
      <c r="B12" s="121" t="s">
        <v>109</v>
      </c>
      <c r="C12" s="122"/>
      <c r="D12" s="123"/>
      <c r="E12" s="128"/>
      <c r="F12" s="129"/>
      <c r="G12" s="126">
        <f t="shared" si="0"/>
        <v>0</v>
      </c>
      <c r="H12" s="127">
        <f t="shared" si="1"/>
        <v>0</v>
      </c>
    </row>
    <row r="13" spans="1:8" ht="13.5" customHeight="1">
      <c r="A13" s="7"/>
      <c r="B13" s="121" t="s">
        <v>110</v>
      </c>
      <c r="C13" s="122"/>
      <c r="D13" s="123"/>
      <c r="E13" s="128"/>
      <c r="F13" s="129"/>
      <c r="G13" s="126">
        <f t="shared" si="0"/>
        <v>0</v>
      </c>
      <c r="H13" s="127">
        <f t="shared" si="1"/>
        <v>0</v>
      </c>
    </row>
    <row r="14" spans="1:8" ht="13.5" customHeight="1">
      <c r="A14" s="7"/>
      <c r="B14" s="121" t="s">
        <v>111</v>
      </c>
      <c r="C14" s="122"/>
      <c r="D14" s="123"/>
      <c r="E14" s="128"/>
      <c r="F14" s="129"/>
      <c r="G14" s="126">
        <f t="shared" si="0"/>
        <v>0</v>
      </c>
      <c r="H14" s="127">
        <f t="shared" si="1"/>
        <v>0</v>
      </c>
    </row>
    <row r="15" spans="1:8" ht="13.5" customHeight="1">
      <c r="A15" s="7"/>
      <c r="B15" s="121" t="s">
        <v>112</v>
      </c>
      <c r="C15" s="122"/>
      <c r="D15" s="123"/>
      <c r="E15" s="124">
        <v>89742819709</v>
      </c>
      <c r="F15" s="125">
        <v>86174340000</v>
      </c>
      <c r="G15" s="126">
        <f t="shared" si="0"/>
        <v>3568479709</v>
      </c>
      <c r="H15" s="127">
        <f t="shared" si="1"/>
        <v>4.141000336062916</v>
      </c>
    </row>
    <row r="16" spans="1:8" ht="13.5" customHeight="1">
      <c r="A16" s="7"/>
      <c r="B16" s="121" t="s">
        <v>113</v>
      </c>
      <c r="C16" s="122"/>
      <c r="D16" s="123"/>
      <c r="E16" s="128"/>
      <c r="F16" s="129"/>
      <c r="G16" s="126">
        <f t="shared" si="0"/>
        <v>0</v>
      </c>
      <c r="H16" s="127">
        <f t="shared" si="1"/>
        <v>0</v>
      </c>
    </row>
    <row r="17" spans="1:8" ht="13.5" customHeight="1">
      <c r="A17" s="7"/>
      <c r="B17" s="121" t="s">
        <v>114</v>
      </c>
      <c r="C17" s="122"/>
      <c r="D17" s="123"/>
      <c r="E17" s="124">
        <v>1074081886</v>
      </c>
      <c r="F17" s="125">
        <v>1170883000</v>
      </c>
      <c r="G17" s="126">
        <f>E17-F17</f>
        <v>-96801114</v>
      </c>
      <c r="H17" s="127">
        <f t="shared" si="1"/>
        <v>-8.267360103443298</v>
      </c>
    </row>
    <row r="18" spans="1:8" s="114" customFormat="1" ht="15" customHeight="1">
      <c r="A18" s="113" t="s">
        <v>115</v>
      </c>
      <c r="C18" s="115"/>
      <c r="D18" s="116"/>
      <c r="E18" s="117">
        <f>SUM(E19:E29)</f>
        <v>45105309392.36</v>
      </c>
      <c r="F18" s="118">
        <f>SUM(F19:F29)</f>
        <v>45107088000</v>
      </c>
      <c r="G18" s="119">
        <f>SUM(G19:G29)</f>
        <v>-1778607.6399993896</v>
      </c>
      <c r="H18" s="130">
        <f t="shared" si="1"/>
        <v>-0.003943077948191623</v>
      </c>
    </row>
    <row r="19" spans="1:8" ht="13.5" customHeight="1">
      <c r="A19" s="7"/>
      <c r="B19" s="121" t="s">
        <v>116</v>
      </c>
      <c r="C19" s="122"/>
      <c r="D19" s="123"/>
      <c r="E19" s="124"/>
      <c r="F19" s="125"/>
      <c r="G19" s="126">
        <f aca="true" t="shared" si="2" ref="G19:G25">E19-F19</f>
        <v>0</v>
      </c>
      <c r="H19" s="127">
        <f t="shared" si="1"/>
        <v>0</v>
      </c>
    </row>
    <row r="20" spans="1:8" ht="13.5" customHeight="1">
      <c r="A20" s="7"/>
      <c r="B20" s="121" t="s">
        <v>117</v>
      </c>
      <c r="C20" s="122"/>
      <c r="D20" s="123"/>
      <c r="E20" s="128"/>
      <c r="F20" s="129"/>
      <c r="G20" s="126">
        <f t="shared" si="2"/>
        <v>0</v>
      </c>
      <c r="H20" s="127">
        <f t="shared" si="1"/>
        <v>0</v>
      </c>
    </row>
    <row r="21" spans="1:8" ht="13.5" customHeight="1">
      <c r="A21" s="7"/>
      <c r="B21" s="121" t="s">
        <v>118</v>
      </c>
      <c r="C21" s="122"/>
      <c r="D21" s="123"/>
      <c r="E21" s="128"/>
      <c r="F21" s="129"/>
      <c r="G21" s="126">
        <f t="shared" si="2"/>
        <v>0</v>
      </c>
      <c r="H21" s="127">
        <f t="shared" si="1"/>
        <v>0</v>
      </c>
    </row>
    <row r="22" spans="1:8" ht="13.5" customHeight="1">
      <c r="A22" s="7"/>
      <c r="B22" s="121" t="s">
        <v>119</v>
      </c>
      <c r="C22" s="122"/>
      <c r="D22" s="123"/>
      <c r="E22" s="128"/>
      <c r="F22" s="129"/>
      <c r="G22" s="126">
        <f t="shared" si="2"/>
        <v>0</v>
      </c>
      <c r="H22" s="127">
        <f t="shared" si="1"/>
        <v>0</v>
      </c>
    </row>
    <row r="23" spans="1:11" ht="13.5" customHeight="1">
      <c r="A23" s="7"/>
      <c r="B23" s="121" t="s">
        <v>120</v>
      </c>
      <c r="C23" s="122"/>
      <c r="D23" s="123"/>
      <c r="E23" s="128"/>
      <c r="F23" s="129"/>
      <c r="G23" s="126">
        <f t="shared" si="2"/>
        <v>0</v>
      </c>
      <c r="H23" s="127">
        <f t="shared" si="1"/>
        <v>0</v>
      </c>
      <c r="K23" s="131"/>
    </row>
    <row r="24" spans="1:8" ht="13.5" customHeight="1">
      <c r="A24" s="7"/>
      <c r="B24" s="121" t="s">
        <v>121</v>
      </c>
      <c r="C24" s="122"/>
      <c r="D24" s="123"/>
      <c r="E24" s="128"/>
      <c r="F24" s="129"/>
      <c r="G24" s="126">
        <f t="shared" si="2"/>
        <v>0</v>
      </c>
      <c r="H24" s="127">
        <f t="shared" si="1"/>
        <v>0</v>
      </c>
    </row>
    <row r="25" spans="1:8" ht="13.5" customHeight="1">
      <c r="A25" s="7"/>
      <c r="B25" s="121" t="s">
        <v>122</v>
      </c>
      <c r="C25" s="122"/>
      <c r="D25" s="123"/>
      <c r="E25" s="128"/>
      <c r="F25" s="129"/>
      <c r="G25" s="126">
        <f t="shared" si="2"/>
        <v>0</v>
      </c>
      <c r="H25" s="127">
        <f t="shared" si="1"/>
        <v>0</v>
      </c>
    </row>
    <row r="26" spans="1:8" ht="13.5" customHeight="1">
      <c r="A26" s="7"/>
      <c r="B26" s="121" t="s">
        <v>123</v>
      </c>
      <c r="C26" s="122"/>
      <c r="D26" s="123"/>
      <c r="E26" s="128"/>
      <c r="F26" s="129"/>
      <c r="G26" s="126">
        <f>E26-F26</f>
        <v>0</v>
      </c>
      <c r="H26" s="127">
        <f t="shared" si="1"/>
        <v>0</v>
      </c>
    </row>
    <row r="27" spans="1:8" ht="13.5" customHeight="1">
      <c r="A27" s="7"/>
      <c r="B27" s="132" t="s">
        <v>124</v>
      </c>
      <c r="C27" s="122"/>
      <c r="D27" s="123"/>
      <c r="E27" s="124">
        <v>44750711585.36</v>
      </c>
      <c r="F27" s="125">
        <v>44907034000</v>
      </c>
      <c r="G27" s="126">
        <f>E27-F27</f>
        <v>-156322414.6399994</v>
      </c>
      <c r="H27" s="127">
        <f t="shared" si="1"/>
        <v>-0.34810229203736637</v>
      </c>
    </row>
    <row r="28" spans="1:8" ht="13.5" customHeight="1">
      <c r="A28" s="7"/>
      <c r="B28" s="132" t="s">
        <v>125</v>
      </c>
      <c r="C28" s="122"/>
      <c r="D28" s="123"/>
      <c r="E28" s="128"/>
      <c r="F28" s="129"/>
      <c r="G28" s="126">
        <f>E28-F28</f>
        <v>0</v>
      </c>
      <c r="H28" s="127">
        <f t="shared" si="1"/>
        <v>0</v>
      </c>
    </row>
    <row r="29" spans="1:8" ht="13.5" customHeight="1">
      <c r="A29" s="7"/>
      <c r="B29" s="121" t="s">
        <v>126</v>
      </c>
      <c r="C29" s="122"/>
      <c r="D29" s="123"/>
      <c r="E29" s="124">
        <v>354597807</v>
      </c>
      <c r="F29" s="125">
        <v>200054000</v>
      </c>
      <c r="G29" s="126">
        <f>E29-F29</f>
        <v>154543807</v>
      </c>
      <c r="H29" s="127">
        <f t="shared" si="1"/>
        <v>77.25104571765623</v>
      </c>
    </row>
    <row r="30" spans="1:8" ht="2.25" customHeight="1">
      <c r="A30" s="7"/>
      <c r="B30" s="133"/>
      <c r="C30" s="57"/>
      <c r="D30" s="123"/>
      <c r="E30" s="134"/>
      <c r="F30" s="135"/>
      <c r="G30" s="126"/>
      <c r="H30" s="127"/>
    </row>
    <row r="31" spans="1:8" s="114" customFormat="1" ht="15" customHeight="1">
      <c r="A31" s="113" t="s">
        <v>127</v>
      </c>
      <c r="B31" s="18"/>
      <c r="C31" s="115"/>
      <c r="D31" s="116"/>
      <c r="E31" s="117">
        <f>E6-E18</f>
        <v>45711592202.64</v>
      </c>
      <c r="F31" s="118">
        <f>F6-F18</f>
        <v>42238135000</v>
      </c>
      <c r="G31" s="119">
        <f>G6-G18</f>
        <v>3473457202.6399994</v>
      </c>
      <c r="H31" s="130">
        <f t="shared" si="1"/>
        <v>8.223509874761277</v>
      </c>
    </row>
    <row r="32" spans="1:8" s="114" customFormat="1" ht="15" customHeight="1">
      <c r="A32" s="113" t="s">
        <v>128</v>
      </c>
      <c r="B32" s="3"/>
      <c r="C32" s="115"/>
      <c r="D32" s="116"/>
      <c r="E32" s="117">
        <f>SUM(E33:E36)</f>
        <v>14041712085.539999</v>
      </c>
      <c r="F32" s="118">
        <f>SUM(F33:F36)</f>
        <v>14841523000</v>
      </c>
      <c r="G32" s="119">
        <f>SUM(G33:G36)</f>
        <v>-799810914.4600008</v>
      </c>
      <c r="H32" s="130">
        <f t="shared" si="1"/>
        <v>-5.389008354870324</v>
      </c>
    </row>
    <row r="33" spans="1:8" ht="13.5" customHeight="1">
      <c r="A33" s="7"/>
      <c r="B33" s="121" t="s">
        <v>129</v>
      </c>
      <c r="C33" s="122"/>
      <c r="D33" s="123"/>
      <c r="E33" s="128"/>
      <c r="F33" s="129"/>
      <c r="G33" s="126">
        <f>E33-F33</f>
        <v>0</v>
      </c>
      <c r="H33" s="127">
        <f t="shared" si="1"/>
        <v>0</v>
      </c>
    </row>
    <row r="34" spans="1:8" ht="13.5" customHeight="1">
      <c r="A34" s="7"/>
      <c r="B34" s="121" t="s">
        <v>130</v>
      </c>
      <c r="C34" s="122"/>
      <c r="D34" s="123"/>
      <c r="E34" s="136">
        <v>10892589349.22</v>
      </c>
      <c r="F34" s="125">
        <v>11700286000</v>
      </c>
      <c r="G34" s="126">
        <f>E34-F34</f>
        <v>-807696650.7800007</v>
      </c>
      <c r="H34" s="127">
        <f t="shared" si="1"/>
        <v>-6.903221432194057</v>
      </c>
    </row>
    <row r="35" spans="1:8" ht="13.5" customHeight="1">
      <c r="A35" s="7"/>
      <c r="B35" s="121" t="s">
        <v>131</v>
      </c>
      <c r="C35" s="122"/>
      <c r="D35" s="123"/>
      <c r="E35" s="137">
        <v>1326321614</v>
      </c>
      <c r="F35" s="138">
        <v>1252036000</v>
      </c>
      <c r="G35" s="126">
        <f>E35-F35</f>
        <v>74285614</v>
      </c>
      <c r="H35" s="127">
        <f t="shared" si="1"/>
        <v>5.933185148030887</v>
      </c>
    </row>
    <row r="36" spans="1:8" ht="13.5" customHeight="1">
      <c r="A36" s="7"/>
      <c r="B36" s="121" t="s">
        <v>132</v>
      </c>
      <c r="C36" s="122"/>
      <c r="D36" s="123"/>
      <c r="E36" s="137">
        <v>1822801122.32</v>
      </c>
      <c r="F36" s="138">
        <v>1889201000</v>
      </c>
      <c r="G36" s="126">
        <f>E36-F36</f>
        <v>-66399877.68000007</v>
      </c>
      <c r="H36" s="127">
        <f t="shared" si="1"/>
        <v>-3.5147068882559385</v>
      </c>
    </row>
    <row r="37" spans="1:8" ht="1.5" customHeight="1">
      <c r="A37" s="7"/>
      <c r="B37" s="133"/>
      <c r="C37" s="57"/>
      <c r="D37" s="123"/>
      <c r="E37" s="134"/>
      <c r="F37" s="135"/>
      <c r="G37" s="126"/>
      <c r="H37" s="127"/>
    </row>
    <row r="38" spans="1:8" s="114" customFormat="1" ht="15" customHeight="1">
      <c r="A38" s="113" t="s">
        <v>133</v>
      </c>
      <c r="C38" s="139"/>
      <c r="D38" s="116"/>
      <c r="E38" s="117">
        <f>E31-E32</f>
        <v>31669880117.1</v>
      </c>
      <c r="F38" s="118">
        <f>F31-F32</f>
        <v>27396612000</v>
      </c>
      <c r="G38" s="119">
        <f>G31-G32</f>
        <v>4273268117.1000004</v>
      </c>
      <c r="H38" s="130">
        <f>IF(F38=0,0,(G38/F38)*100)</f>
        <v>15.597797702504238</v>
      </c>
    </row>
    <row r="39" spans="1:8" s="114" customFormat="1" ht="15" customHeight="1">
      <c r="A39" s="113" t="s">
        <v>134</v>
      </c>
      <c r="B39" s="3"/>
      <c r="C39" s="115"/>
      <c r="D39" s="116"/>
      <c r="E39" s="117">
        <f>SUM(E40:E41)</f>
        <v>1381649988.92</v>
      </c>
      <c r="F39" s="118">
        <f>SUM(F40:F41)</f>
        <v>563449000</v>
      </c>
      <c r="G39" s="119">
        <f>SUM(G40:G41)</f>
        <v>818200988.9200001</v>
      </c>
      <c r="H39" s="130">
        <f>IF(F39=0,0,(G39/F39)*100)</f>
        <v>145.21296318211589</v>
      </c>
    </row>
    <row r="40" spans="1:8" ht="13.5" customHeight="1">
      <c r="A40" s="7"/>
      <c r="B40" s="121" t="s">
        <v>135</v>
      </c>
      <c r="C40" s="122"/>
      <c r="D40" s="123"/>
      <c r="E40" s="137">
        <v>359709896.22</v>
      </c>
      <c r="F40" s="138">
        <v>76087000</v>
      </c>
      <c r="G40" s="126">
        <f>E40-F40</f>
        <v>283622896.22</v>
      </c>
      <c r="H40" s="127">
        <f aca="true" t="shared" si="3" ref="H40:H52">IF(F40=0,0,(G40/F40)*100)</f>
        <v>372.7613077398242</v>
      </c>
    </row>
    <row r="41" spans="1:8" ht="13.5" customHeight="1">
      <c r="A41" s="7"/>
      <c r="B41" s="121" t="s">
        <v>136</v>
      </c>
      <c r="C41" s="122"/>
      <c r="D41" s="123"/>
      <c r="E41" s="137">
        <v>1021940092.7</v>
      </c>
      <c r="F41" s="138">
        <v>487362000</v>
      </c>
      <c r="G41" s="126">
        <f>E41-F41</f>
        <v>534578092.70000005</v>
      </c>
      <c r="H41" s="127">
        <f t="shared" si="3"/>
        <v>109.68809482479145</v>
      </c>
    </row>
    <row r="42" spans="1:8" ht="2.25" customHeight="1">
      <c r="A42" s="7"/>
      <c r="B42" s="121"/>
      <c r="C42" s="122"/>
      <c r="D42" s="123"/>
      <c r="E42" s="134"/>
      <c r="F42" s="135"/>
      <c r="G42" s="126"/>
      <c r="H42" s="127"/>
    </row>
    <row r="43" spans="1:8" s="114" customFormat="1" ht="15" customHeight="1">
      <c r="A43" s="113" t="s">
        <v>137</v>
      </c>
      <c r="B43" s="3"/>
      <c r="C43" s="115"/>
      <c r="D43" s="140"/>
      <c r="E43" s="117">
        <f>SUM(E44:E45)</f>
        <v>1029218450.97</v>
      </c>
      <c r="F43" s="118">
        <f>SUM(F44:F45)</f>
        <v>825795000</v>
      </c>
      <c r="G43" s="119">
        <f>SUM(G44:G45)</f>
        <v>203423450.9700001</v>
      </c>
      <c r="H43" s="130">
        <f t="shared" si="3"/>
        <v>24.633650115343407</v>
      </c>
    </row>
    <row r="44" spans="1:8" ht="13.5" customHeight="1">
      <c r="A44" s="7"/>
      <c r="B44" s="121" t="s">
        <v>138</v>
      </c>
      <c r="C44" s="122"/>
      <c r="D44" s="123"/>
      <c r="E44" s="137">
        <v>120954419.42</v>
      </c>
      <c r="F44" s="138">
        <v>59447000</v>
      </c>
      <c r="G44" s="126">
        <f>E44-F44</f>
        <v>61507419.42</v>
      </c>
      <c r="H44" s="141">
        <f t="shared" si="3"/>
        <v>103.46597712247885</v>
      </c>
    </row>
    <row r="45" spans="1:8" ht="13.5" customHeight="1">
      <c r="A45" s="7"/>
      <c r="B45" s="121" t="s">
        <v>139</v>
      </c>
      <c r="C45" s="122"/>
      <c r="D45" s="123"/>
      <c r="E45" s="137">
        <v>908264031.5500001</v>
      </c>
      <c r="F45" s="138">
        <v>766348000</v>
      </c>
      <c r="G45" s="126">
        <f>E45-F45</f>
        <v>141916031.55000007</v>
      </c>
      <c r="H45" s="141">
        <f t="shared" si="3"/>
        <v>18.518483972033604</v>
      </c>
    </row>
    <row r="46" spans="1:8" ht="1.5" customHeight="1">
      <c r="A46" s="7"/>
      <c r="B46" s="142"/>
      <c r="C46" s="133"/>
      <c r="D46" s="123"/>
      <c r="E46" s="134"/>
      <c r="F46" s="135"/>
      <c r="G46" s="126">
        <f>E46-F46</f>
        <v>0</v>
      </c>
      <c r="H46" s="141"/>
    </row>
    <row r="47" spans="1:8" s="114" customFormat="1" ht="15" customHeight="1">
      <c r="A47" s="113" t="s">
        <v>140</v>
      </c>
      <c r="C47" s="139"/>
      <c r="D47" s="116"/>
      <c r="E47" s="117">
        <f>E39-E43</f>
        <v>352431537.95000005</v>
      </c>
      <c r="F47" s="118">
        <f>F39-F43</f>
        <v>-262346000</v>
      </c>
      <c r="G47" s="119">
        <f>G39-G43</f>
        <v>614777537.95</v>
      </c>
      <c r="H47" s="130">
        <f t="shared" si="3"/>
        <v>-234.33844539272565</v>
      </c>
    </row>
    <row r="48" spans="1:8" s="114" customFormat="1" ht="15" customHeight="1">
      <c r="A48" s="113" t="s">
        <v>141</v>
      </c>
      <c r="C48" s="139"/>
      <c r="D48" s="116"/>
      <c r="E48" s="117">
        <f>E38+E47</f>
        <v>32022311655.05</v>
      </c>
      <c r="F48" s="118">
        <f>F38+F47</f>
        <v>27134266000</v>
      </c>
      <c r="G48" s="119">
        <f>G38+G47</f>
        <v>4888045655.05</v>
      </c>
      <c r="H48" s="143">
        <f t="shared" si="3"/>
        <v>18.014291063004983</v>
      </c>
    </row>
    <row r="49" spans="1:8" s="114" customFormat="1" ht="15" customHeight="1">
      <c r="A49" s="113" t="s">
        <v>142</v>
      </c>
      <c r="C49" s="139"/>
      <c r="D49" s="116"/>
      <c r="E49" s="144">
        <v>5642363728</v>
      </c>
      <c r="F49" s="145">
        <v>6376553000</v>
      </c>
      <c r="G49" s="119">
        <f>E49-F49</f>
        <v>-734189272</v>
      </c>
      <c r="H49" s="143">
        <f t="shared" si="3"/>
        <v>-11.513889588936218</v>
      </c>
    </row>
    <row r="50" spans="1:8" s="114" customFormat="1" ht="15" customHeight="1">
      <c r="A50" s="113" t="s">
        <v>143</v>
      </c>
      <c r="C50" s="139"/>
      <c r="D50" s="116"/>
      <c r="E50" s="146"/>
      <c r="F50" s="147"/>
      <c r="G50" s="119">
        <f>E50-F50</f>
        <v>0</v>
      </c>
      <c r="H50" s="143">
        <f t="shared" si="3"/>
        <v>0</v>
      </c>
    </row>
    <row r="51" spans="1:8" s="114" customFormat="1" ht="15" customHeight="1">
      <c r="A51" s="113" t="s">
        <v>144</v>
      </c>
      <c r="C51" s="139"/>
      <c r="D51" s="116"/>
      <c r="E51" s="146"/>
      <c r="F51" s="147"/>
      <c r="G51" s="119">
        <f>E51-F51</f>
        <v>0</v>
      </c>
      <c r="H51" s="143">
        <f t="shared" si="3"/>
        <v>0</v>
      </c>
    </row>
    <row r="52" spans="1:8" s="114" customFormat="1" ht="15" customHeight="1">
      <c r="A52" s="113" t="s">
        <v>145</v>
      </c>
      <c r="B52" s="133"/>
      <c r="C52" s="148"/>
      <c r="D52" s="116"/>
      <c r="E52" s="146"/>
      <c r="F52" s="147"/>
      <c r="G52" s="119">
        <f>E52-F52</f>
        <v>0</v>
      </c>
      <c r="H52" s="143">
        <f t="shared" si="3"/>
        <v>0</v>
      </c>
    </row>
    <row r="53" spans="1:8" s="114" customFormat="1" ht="15" customHeight="1">
      <c r="A53" s="149" t="s">
        <v>146</v>
      </c>
      <c r="B53" s="150"/>
      <c r="C53" s="151"/>
      <c r="D53" s="152"/>
      <c r="E53" s="153">
        <f>E48-E49+E50-E51-E52</f>
        <v>26379947927.05</v>
      </c>
      <c r="F53" s="154">
        <f>F48-F49+F50-F51-F52</f>
        <v>20757713000</v>
      </c>
      <c r="G53" s="155">
        <f>E53-F53</f>
        <v>5622234927.049999</v>
      </c>
      <c r="H53" s="156">
        <f>IF(F53=0,0,(G53/F53)*100)</f>
        <v>27.085040279003756</v>
      </c>
    </row>
    <row r="54" ht="13.5" customHeight="1">
      <c r="A54" s="157"/>
    </row>
    <row r="55" ht="13.5" customHeight="1">
      <c r="A55" s="157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82" customWidth="1"/>
    <col min="2" max="2" width="2.25390625" style="83" customWidth="1"/>
    <col min="3" max="3" width="18.00390625" style="77" customWidth="1"/>
    <col min="4" max="4" width="17.625" style="84" customWidth="1"/>
    <col min="5" max="5" width="6.75390625" style="84" customWidth="1"/>
    <col min="6" max="6" width="1.875" style="90" customWidth="1"/>
    <col min="7" max="7" width="2.25390625" style="90" customWidth="1"/>
    <col min="8" max="8" width="18.375" style="90" customWidth="1"/>
    <col min="9" max="9" width="17.625" style="90" customWidth="1"/>
    <col min="10" max="10" width="6.875" style="90" customWidth="1"/>
    <col min="11" max="16384" width="9.00390625" style="90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486036596208.76996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105019427349.84</v>
      </c>
      <c r="J6" s="29">
        <f>J7+J15+J22+J25+J27</f>
        <v>21.607308620178554</v>
      </c>
    </row>
    <row r="7" spans="1:10" s="35" customFormat="1" ht="13.5" customHeight="1">
      <c r="A7" s="31" t="s">
        <v>9</v>
      </c>
      <c r="B7" s="32"/>
      <c r="C7" s="33"/>
      <c r="D7" s="27">
        <f>SUM(D8:D16)</f>
        <v>82177661946.99</v>
      </c>
      <c r="E7" s="27">
        <f>SUM(E8:E16)</f>
        <v>16.907710774867617</v>
      </c>
      <c r="F7" s="34" t="s">
        <v>10</v>
      </c>
      <c r="G7" s="32"/>
      <c r="H7" s="33"/>
      <c r="I7" s="27">
        <f>SUM(I8:I14)</f>
        <v>96384479735.93</v>
      </c>
      <c r="J7" s="29">
        <f>SUM(J8:J14)</f>
        <v>19.83070420782254</v>
      </c>
    </row>
    <row r="8" spans="1:10" s="44" customFormat="1" ht="13.5" customHeight="1">
      <c r="A8" s="7"/>
      <c r="B8" s="36" t="s">
        <v>11</v>
      </c>
      <c r="C8" s="37"/>
      <c r="D8" s="38">
        <v>12355630561.89</v>
      </c>
      <c r="E8" s="39">
        <f t="shared" si="0"/>
        <v>2.5421193914753735</v>
      </c>
      <c r="F8" s="40"/>
      <c r="G8" s="41" t="s">
        <v>12</v>
      </c>
      <c r="H8" s="37"/>
      <c r="I8" s="42"/>
      <c r="J8" s="43">
        <f aca="true" t="shared" si="1" ref="J8:J33">IF(I$52&gt;0,(I8/I$52)*100,0)</f>
        <v>0</v>
      </c>
    </row>
    <row r="9" spans="1:10" s="44" customFormat="1" ht="13.5" customHeight="1">
      <c r="A9" s="7"/>
      <c r="B9" s="36" t="s">
        <v>13</v>
      </c>
      <c r="C9" s="37"/>
      <c r="D9" s="45"/>
      <c r="E9" s="39">
        <f t="shared" si="0"/>
        <v>0</v>
      </c>
      <c r="F9" s="40"/>
      <c r="G9" s="41" t="s">
        <v>14</v>
      </c>
      <c r="H9" s="37"/>
      <c r="I9" s="45"/>
      <c r="J9" s="43">
        <f t="shared" si="1"/>
        <v>0</v>
      </c>
    </row>
    <row r="10" spans="1:10" s="44" customFormat="1" ht="13.5" customHeight="1">
      <c r="A10" s="7"/>
      <c r="B10" s="36" t="s">
        <v>15</v>
      </c>
      <c r="C10" s="46"/>
      <c r="D10" s="45"/>
      <c r="E10" s="39">
        <f t="shared" si="0"/>
        <v>0</v>
      </c>
      <c r="F10" s="40"/>
      <c r="G10" s="36" t="s">
        <v>16</v>
      </c>
      <c r="H10" s="37"/>
      <c r="I10" s="45"/>
      <c r="J10" s="43">
        <f t="shared" si="1"/>
        <v>0</v>
      </c>
    </row>
    <row r="11" spans="1:10" s="44" customFormat="1" ht="13.5" customHeight="1">
      <c r="A11" s="7"/>
      <c r="B11" s="36" t="s">
        <v>17</v>
      </c>
      <c r="C11" s="46"/>
      <c r="D11" s="47">
        <v>32772764806</v>
      </c>
      <c r="E11" s="39">
        <f t="shared" si="0"/>
        <v>6.7428595010411385</v>
      </c>
      <c r="F11" s="40"/>
      <c r="G11" s="36" t="s">
        <v>18</v>
      </c>
      <c r="H11" s="37"/>
      <c r="I11" s="45"/>
      <c r="J11" s="43">
        <f t="shared" si="1"/>
        <v>0</v>
      </c>
    </row>
    <row r="12" spans="1:10" s="44" customFormat="1" ht="13.5" customHeight="1">
      <c r="A12" s="7"/>
      <c r="B12" s="36" t="s">
        <v>19</v>
      </c>
      <c r="C12" s="46"/>
      <c r="D12" s="47">
        <v>19768054014.88</v>
      </c>
      <c r="E12" s="39">
        <f t="shared" si="0"/>
        <v>4.067194562935528</v>
      </c>
      <c r="F12" s="48"/>
      <c r="G12" s="36" t="s">
        <v>20</v>
      </c>
      <c r="H12" s="37"/>
      <c r="I12" s="42">
        <v>91410216641.56999</v>
      </c>
      <c r="J12" s="43">
        <f t="shared" si="1"/>
        <v>18.807270348487513</v>
      </c>
    </row>
    <row r="13" spans="1:10" s="44" customFormat="1" ht="13.5" customHeight="1">
      <c r="A13" s="7"/>
      <c r="B13" s="36" t="s">
        <v>21</v>
      </c>
      <c r="C13" s="46"/>
      <c r="D13" s="45"/>
      <c r="E13" s="39">
        <f t="shared" si="0"/>
        <v>0</v>
      </c>
      <c r="F13" s="48"/>
      <c r="G13" s="36" t="s">
        <v>22</v>
      </c>
      <c r="H13" s="37"/>
      <c r="I13" s="45"/>
      <c r="J13" s="43">
        <f t="shared" si="1"/>
        <v>0</v>
      </c>
    </row>
    <row r="14" spans="1:10" s="44" customFormat="1" ht="13.5" customHeight="1">
      <c r="A14" s="7"/>
      <c r="B14" s="36" t="s">
        <v>23</v>
      </c>
      <c r="C14" s="46"/>
      <c r="D14" s="47">
        <v>1124922625</v>
      </c>
      <c r="E14" s="39">
        <f t="shared" si="0"/>
        <v>0.23144813246054538</v>
      </c>
      <c r="F14" s="48"/>
      <c r="G14" s="36" t="s">
        <v>24</v>
      </c>
      <c r="H14" s="37"/>
      <c r="I14" s="42">
        <v>4974263094.360001</v>
      </c>
      <c r="J14" s="43">
        <f t="shared" si="1"/>
        <v>1.0234338593350238</v>
      </c>
    </row>
    <row r="15" spans="1:10" s="44" customFormat="1" ht="13.5" customHeight="1">
      <c r="A15" s="7"/>
      <c r="B15" s="36" t="s">
        <v>25</v>
      </c>
      <c r="C15" s="46"/>
      <c r="D15" s="47">
        <v>15747861399.720001</v>
      </c>
      <c r="E15" s="39">
        <f t="shared" si="0"/>
        <v>3.240056720534627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4" customFormat="1" ht="13.5" customHeight="1">
      <c r="A16" s="7"/>
      <c r="B16" s="36" t="s">
        <v>27</v>
      </c>
      <c r="C16" s="46"/>
      <c r="D16" s="47">
        <v>408428539.5</v>
      </c>
      <c r="E16" s="39">
        <f t="shared" si="0"/>
        <v>0.0840324664204021</v>
      </c>
      <c r="F16" s="48"/>
      <c r="G16" s="49" t="s">
        <v>28</v>
      </c>
      <c r="H16" s="50"/>
      <c r="I16" s="45"/>
      <c r="J16" s="43">
        <f t="shared" si="1"/>
        <v>0</v>
      </c>
    </row>
    <row r="17" spans="1:10" s="44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45"/>
      <c r="J17" s="43">
        <f t="shared" si="1"/>
        <v>0</v>
      </c>
    </row>
    <row r="18" spans="1:10" s="35" customFormat="1" ht="13.5" customHeight="1">
      <c r="A18" s="51"/>
      <c r="B18" s="36" t="s">
        <v>31</v>
      </c>
      <c r="C18" s="46"/>
      <c r="D18" s="45"/>
      <c r="E18" s="39">
        <f aca="true" t="shared" si="2" ref="E18:E50">IF(D$6&gt;0,(D18/D$6)*100,0)</f>
        <v>0</v>
      </c>
      <c r="F18" s="48"/>
      <c r="G18" s="36" t="s">
        <v>32</v>
      </c>
      <c r="H18" s="37"/>
      <c r="I18" s="45"/>
      <c r="J18" s="43">
        <f t="shared" si="1"/>
        <v>0</v>
      </c>
    </row>
    <row r="19" spans="1:10" s="35" customFormat="1" ht="13.5" customHeight="1">
      <c r="A19" s="7"/>
      <c r="B19" s="36" t="s">
        <v>33</v>
      </c>
      <c r="C19" s="46"/>
      <c r="D19" s="45"/>
      <c r="E19" s="39">
        <f t="shared" si="2"/>
        <v>0</v>
      </c>
      <c r="F19" s="40"/>
      <c r="G19" s="36" t="s">
        <v>34</v>
      </c>
      <c r="H19" s="37"/>
      <c r="I19" s="45"/>
      <c r="J19" s="43">
        <f t="shared" si="1"/>
        <v>0</v>
      </c>
    </row>
    <row r="20" spans="1:10" s="44" customFormat="1" ht="13.5" customHeight="1">
      <c r="A20" s="7"/>
      <c r="B20" s="36" t="s">
        <v>35</v>
      </c>
      <c r="C20" s="46"/>
      <c r="D20" s="45"/>
      <c r="E20" s="39">
        <f t="shared" si="2"/>
        <v>0</v>
      </c>
      <c r="F20" s="40"/>
      <c r="G20" s="36" t="s">
        <v>36</v>
      </c>
      <c r="H20" s="37"/>
      <c r="I20" s="45"/>
      <c r="J20" s="43">
        <f t="shared" si="1"/>
        <v>0</v>
      </c>
    </row>
    <row r="21" spans="1:10" s="44" customFormat="1" ht="13.5" customHeight="1">
      <c r="A21" s="7"/>
      <c r="B21" s="36" t="s">
        <v>37</v>
      </c>
      <c r="C21" s="46"/>
      <c r="D21" s="45"/>
      <c r="E21" s="39">
        <f t="shared" si="2"/>
        <v>0</v>
      </c>
      <c r="F21" s="40"/>
      <c r="G21" s="36" t="s">
        <v>38</v>
      </c>
      <c r="H21" s="37"/>
      <c r="I21" s="45"/>
      <c r="J21" s="43">
        <f t="shared" si="1"/>
        <v>0</v>
      </c>
    </row>
    <row r="22" spans="1:10" s="44" customFormat="1" ht="13.5" customHeight="1">
      <c r="A22" s="7"/>
      <c r="B22" s="36" t="s">
        <v>39</v>
      </c>
      <c r="C22" s="46"/>
      <c r="D22" s="45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4" customFormat="1" ht="13.5" customHeight="1">
      <c r="A23" s="7"/>
      <c r="B23" s="36" t="s">
        <v>41</v>
      </c>
      <c r="C23" s="46"/>
      <c r="D23" s="45"/>
      <c r="E23" s="39">
        <f t="shared" si="2"/>
        <v>0</v>
      </c>
      <c r="F23" s="40"/>
      <c r="G23" s="36" t="s">
        <v>42</v>
      </c>
      <c r="H23" s="37"/>
      <c r="I23" s="45"/>
      <c r="J23" s="43">
        <f t="shared" si="1"/>
        <v>0</v>
      </c>
    </row>
    <row r="24" spans="1:10" s="44" customFormat="1" ht="13.5" customHeight="1">
      <c r="A24" s="7"/>
      <c r="B24" s="36" t="s">
        <v>43</v>
      </c>
      <c r="C24" s="46"/>
      <c r="D24" s="45"/>
      <c r="E24" s="39">
        <f t="shared" si="2"/>
        <v>0</v>
      </c>
      <c r="F24" s="40"/>
      <c r="G24" s="36" t="s">
        <v>44</v>
      </c>
      <c r="H24" s="37"/>
      <c r="I24" s="45"/>
      <c r="J24" s="43">
        <f t="shared" si="1"/>
        <v>0</v>
      </c>
    </row>
    <row r="25" spans="1:10" s="44" customFormat="1" ht="13.5" customHeight="1">
      <c r="A25" s="7"/>
      <c r="B25" s="36" t="s">
        <v>45</v>
      </c>
      <c r="C25" s="46"/>
      <c r="D25" s="45"/>
      <c r="E25" s="39">
        <f t="shared" si="2"/>
        <v>0</v>
      </c>
      <c r="F25" s="34" t="s">
        <v>46</v>
      </c>
      <c r="G25" s="32"/>
      <c r="H25" s="33"/>
      <c r="I25" s="27">
        <f>I26</f>
        <v>911182151</v>
      </c>
      <c r="J25" s="29">
        <f>SUM(J26)</f>
        <v>0.18747192250696587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5520150809</v>
      </c>
      <c r="E26" s="27">
        <f>SUM(E27:E29)</f>
        <v>1.1357479770163026</v>
      </c>
      <c r="F26" s="48"/>
      <c r="G26" s="36" t="s">
        <v>48</v>
      </c>
      <c r="H26" s="37"/>
      <c r="I26" s="42">
        <v>911182151</v>
      </c>
      <c r="J26" s="43">
        <f t="shared" si="1"/>
        <v>0.18747192250696587</v>
      </c>
    </row>
    <row r="27" spans="1:10" s="35" customFormat="1" ht="13.5" customHeight="1">
      <c r="A27" s="7"/>
      <c r="B27" s="36" t="s">
        <v>49</v>
      </c>
      <c r="C27" s="46"/>
      <c r="D27" s="47">
        <v>2000000000</v>
      </c>
      <c r="E27" s="39">
        <f t="shared" si="2"/>
        <v>0.411491648077654</v>
      </c>
      <c r="F27" s="34" t="s">
        <v>50</v>
      </c>
      <c r="G27" s="32"/>
      <c r="H27" s="33"/>
      <c r="I27" s="27">
        <f>SUM(I28:I33)</f>
        <v>7723765462.91</v>
      </c>
      <c r="J27" s="29">
        <f>SUM(J28:J33)</f>
        <v>1.58913248984905</v>
      </c>
    </row>
    <row r="28" spans="1:10" s="35" customFormat="1" ht="13.5" customHeight="1">
      <c r="A28" s="7"/>
      <c r="B28" s="36" t="s">
        <v>51</v>
      </c>
      <c r="C28" s="46"/>
      <c r="D28" s="47">
        <v>3520150809</v>
      </c>
      <c r="E28" s="39">
        <f t="shared" si="2"/>
        <v>0.7242563289386486</v>
      </c>
      <c r="F28" s="48"/>
      <c r="G28" s="36" t="s">
        <v>52</v>
      </c>
      <c r="H28" s="37"/>
      <c r="I28" s="45"/>
      <c r="J28" s="43">
        <f t="shared" si="1"/>
        <v>0</v>
      </c>
    </row>
    <row r="29" spans="1:10" s="35" customFormat="1" ht="13.5" customHeight="1">
      <c r="A29" s="7"/>
      <c r="B29" s="36" t="s">
        <v>53</v>
      </c>
      <c r="C29" s="46"/>
      <c r="D29" s="45"/>
      <c r="E29" s="39">
        <f t="shared" si="2"/>
        <v>0</v>
      </c>
      <c r="F29" s="48"/>
      <c r="G29" s="36" t="s">
        <v>54</v>
      </c>
      <c r="H29" s="37"/>
      <c r="I29" s="42">
        <v>7351632068.91</v>
      </c>
      <c r="J29" s="43">
        <f t="shared" si="1"/>
        <v>1.5125675980481545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383791404246.36</v>
      </c>
      <c r="E30" s="27">
        <f>SUM(E31:E40)</f>
        <v>78.96347872568592</v>
      </c>
      <c r="F30" s="48"/>
      <c r="G30" s="36" t="s">
        <v>56</v>
      </c>
      <c r="H30" s="37"/>
      <c r="I30" s="42">
        <v>372133394</v>
      </c>
      <c r="J30" s="43">
        <f t="shared" si="1"/>
        <v>0.07656489180089547</v>
      </c>
    </row>
    <row r="31" spans="1:10" s="44" customFormat="1" ht="13.5" customHeight="1">
      <c r="A31" s="7"/>
      <c r="B31" s="36" t="s">
        <v>57</v>
      </c>
      <c r="C31" s="46"/>
      <c r="D31" s="47">
        <v>107778719586</v>
      </c>
      <c r="E31" s="39">
        <f t="shared" si="2"/>
        <v>22.175021475071237</v>
      </c>
      <c r="F31" s="40"/>
      <c r="G31" s="36" t="s">
        <v>58</v>
      </c>
      <c r="H31" s="37"/>
      <c r="I31" s="45"/>
      <c r="J31" s="43">
        <f t="shared" si="1"/>
        <v>0</v>
      </c>
    </row>
    <row r="32" spans="1:10" s="44" customFormat="1" ht="13.5" customHeight="1">
      <c r="A32" s="7"/>
      <c r="B32" s="36" t="s">
        <v>59</v>
      </c>
      <c r="C32" s="46"/>
      <c r="D32" s="52">
        <v>781458042</v>
      </c>
      <c r="E32" s="39">
        <f t="shared" si="2"/>
        <v>0.1607817288030583</v>
      </c>
      <c r="F32" s="40"/>
      <c r="G32" s="36" t="s">
        <v>60</v>
      </c>
      <c r="H32" s="37"/>
      <c r="I32" s="42"/>
      <c r="J32" s="43">
        <f t="shared" si="1"/>
        <v>0</v>
      </c>
    </row>
    <row r="33" spans="1:10" s="44" customFormat="1" ht="13.5" customHeight="1">
      <c r="A33" s="7"/>
      <c r="B33" s="36" t="s">
        <v>61</v>
      </c>
      <c r="C33" s="46"/>
      <c r="D33" s="52">
        <v>42528833524</v>
      </c>
      <c r="E33" s="39">
        <f t="shared" si="2"/>
        <v>8.750129898805472</v>
      </c>
      <c r="F33" s="48"/>
      <c r="G33" s="36" t="s">
        <v>62</v>
      </c>
      <c r="H33" s="37"/>
      <c r="I33" s="45"/>
      <c r="J33" s="43">
        <f t="shared" si="1"/>
        <v>0</v>
      </c>
    </row>
    <row r="34" spans="1:10" s="44" customFormat="1" ht="13.5" customHeight="1">
      <c r="A34" s="7"/>
      <c r="B34" s="36" t="s">
        <v>63</v>
      </c>
      <c r="C34" s="46"/>
      <c r="D34" s="52">
        <v>6440077956</v>
      </c>
      <c r="E34" s="39">
        <f t="shared" si="2"/>
        <v>1.3250191459315048</v>
      </c>
      <c r="F34" s="40"/>
      <c r="G34" s="41"/>
      <c r="H34" s="37"/>
      <c r="I34" s="39"/>
      <c r="J34" s="43"/>
    </row>
    <row r="35" spans="1:10" s="44" customFormat="1" ht="13.5" customHeight="1">
      <c r="A35" s="7"/>
      <c r="B35" s="36" t="s">
        <v>64</v>
      </c>
      <c r="C35" s="46"/>
      <c r="D35" s="52">
        <v>190442438222</v>
      </c>
      <c r="E35" s="39">
        <f t="shared" si="2"/>
        <v>39.18273638394879</v>
      </c>
      <c r="F35" s="40"/>
      <c r="G35" s="53" t="s">
        <v>65</v>
      </c>
      <c r="H35" s="54"/>
      <c r="I35" s="27">
        <f>SUM(I36,I39,I41,I45,I50)</f>
        <v>381017168858.93005</v>
      </c>
      <c r="J35" s="29">
        <f>J36+J39+J41+J45+J50</f>
        <v>78.39269137982144</v>
      </c>
    </row>
    <row r="36" spans="1:10" s="44" customFormat="1" ht="13.5" customHeight="1">
      <c r="A36" s="7"/>
      <c r="B36" s="36" t="s">
        <v>66</v>
      </c>
      <c r="C36" s="46"/>
      <c r="D36" s="52">
        <v>356456173</v>
      </c>
      <c r="E36" s="39">
        <f t="shared" si="2"/>
        <v>0.07333936904761168</v>
      </c>
      <c r="F36" s="34" t="s">
        <v>67</v>
      </c>
      <c r="G36" s="32"/>
      <c r="H36" s="33"/>
      <c r="I36" s="27">
        <f>SUM(I37:I38)</f>
        <v>96477249000</v>
      </c>
      <c r="J36" s="29">
        <f>SUM(J37:J38)</f>
        <v>19.849791096504095</v>
      </c>
    </row>
    <row r="37" spans="1:10" s="44" customFormat="1" ht="13.5" customHeight="1">
      <c r="A37" s="7"/>
      <c r="B37" s="36" t="s">
        <v>68</v>
      </c>
      <c r="C37" s="46"/>
      <c r="D37" s="45"/>
      <c r="E37" s="39">
        <f t="shared" si="2"/>
        <v>0</v>
      </c>
      <c r="F37" s="48"/>
      <c r="G37" s="36" t="s">
        <v>67</v>
      </c>
      <c r="H37" s="37"/>
      <c r="I37" s="42">
        <v>96477249000</v>
      </c>
      <c r="J37" s="43">
        <f aca="true" t="shared" si="3" ref="J37:J51">IF(I$52&gt;0,(I37/I$52)*100,0)</f>
        <v>19.849791096504095</v>
      </c>
    </row>
    <row r="38" spans="1:10" s="44" customFormat="1" ht="13.5" customHeight="1">
      <c r="A38" s="7"/>
      <c r="B38" s="36" t="s">
        <v>69</v>
      </c>
      <c r="C38" s="46"/>
      <c r="D38" s="52">
        <v>35463420743.36</v>
      </c>
      <c r="E38" s="39">
        <f t="shared" si="2"/>
        <v>7.296450724078235</v>
      </c>
      <c r="F38" s="48"/>
      <c r="G38" s="36" t="s">
        <v>70</v>
      </c>
      <c r="H38" s="37"/>
      <c r="I38" s="45"/>
      <c r="J38" s="43">
        <f t="shared" si="3"/>
        <v>0</v>
      </c>
    </row>
    <row r="39" spans="1:10" s="44" customFormat="1" ht="13.5" customHeight="1">
      <c r="A39" s="7"/>
      <c r="B39" s="36" t="s">
        <v>71</v>
      </c>
      <c r="C39" s="46"/>
      <c r="D39" s="45"/>
      <c r="E39" s="39">
        <f t="shared" si="2"/>
        <v>0</v>
      </c>
      <c r="F39" s="34" t="s">
        <v>72</v>
      </c>
      <c r="G39" s="32"/>
      <c r="H39" s="33"/>
      <c r="I39" s="27">
        <f>SUM(I40)</f>
        <v>220292124648.52</v>
      </c>
      <c r="J39" s="29">
        <f>SUM(J40)</f>
        <v>45.324184715073734</v>
      </c>
    </row>
    <row r="40" spans="1:14" s="44" customFormat="1" ht="13.5" customHeight="1">
      <c r="A40" s="7"/>
      <c r="B40" s="36" t="s">
        <v>73</v>
      </c>
      <c r="C40" s="46"/>
      <c r="D40" s="45"/>
      <c r="E40" s="39">
        <f t="shared" si="2"/>
        <v>0</v>
      </c>
      <c r="F40" s="55"/>
      <c r="G40" s="36" t="s">
        <v>72</v>
      </c>
      <c r="H40" s="46"/>
      <c r="I40" s="42">
        <v>220292124648.52</v>
      </c>
      <c r="J40" s="43">
        <f t="shared" si="3"/>
        <v>45.324184715073734</v>
      </c>
      <c r="K40" s="51"/>
      <c r="L40" s="56"/>
      <c r="M40" s="57"/>
      <c r="N40" s="58"/>
    </row>
    <row r="41" spans="1:14" s="44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64248317113.41</v>
      </c>
      <c r="J41" s="29">
        <f>SUM(J42:J44)</f>
        <v>13.21882294760641</v>
      </c>
      <c r="K41" s="51"/>
      <c r="L41" s="56"/>
      <c r="M41" s="57"/>
      <c r="N41" s="58"/>
    </row>
    <row r="42" spans="1:14" s="35" customFormat="1" ht="13.5" customHeight="1">
      <c r="A42" s="7"/>
      <c r="B42" s="36" t="s">
        <v>76</v>
      </c>
      <c r="C42" s="46"/>
      <c r="D42" s="45"/>
      <c r="E42" s="39">
        <f t="shared" si="2"/>
        <v>0</v>
      </c>
      <c r="F42" s="40"/>
      <c r="G42" s="36" t="s">
        <v>77</v>
      </c>
      <c r="H42" s="46"/>
      <c r="I42" s="59">
        <v>36962088118.130005</v>
      </c>
      <c r="J42" s="43">
        <f t="shared" si="3"/>
        <v>7.604795278060393</v>
      </c>
      <c r="K42" s="51"/>
      <c r="L42" s="56"/>
      <c r="M42" s="57"/>
      <c r="N42" s="58"/>
    </row>
    <row r="43" spans="1:14" s="44" customFormat="1" ht="13.5" customHeight="1">
      <c r="A43" s="31" t="s">
        <v>78</v>
      </c>
      <c r="B43" s="32"/>
      <c r="C43" s="33"/>
      <c r="D43" s="27">
        <f>D44</f>
        <v>10400570433</v>
      </c>
      <c r="E43" s="27">
        <f>SUM(E44)</f>
        <v>2.139873934211445</v>
      </c>
      <c r="F43" s="55"/>
      <c r="G43" s="36" t="s">
        <v>79</v>
      </c>
      <c r="H43" s="46"/>
      <c r="I43" s="59">
        <v>27286228995.28</v>
      </c>
      <c r="J43" s="43">
        <f t="shared" si="3"/>
        <v>5.614027669546018</v>
      </c>
      <c r="K43" s="51"/>
      <c r="L43" s="56"/>
      <c r="M43" s="57"/>
      <c r="N43" s="58"/>
    </row>
    <row r="44" spans="1:14" s="44" customFormat="1" ht="14.25" customHeight="1">
      <c r="A44" s="7"/>
      <c r="B44" s="36" t="s">
        <v>80</v>
      </c>
      <c r="C44" s="46"/>
      <c r="D44" s="52">
        <v>10400570433</v>
      </c>
      <c r="E44" s="39">
        <f t="shared" si="2"/>
        <v>2.139873934211445</v>
      </c>
      <c r="F44" s="55"/>
      <c r="G44" s="36" t="s">
        <v>81</v>
      </c>
      <c r="H44" s="37"/>
      <c r="I44" s="45"/>
      <c r="J44" s="43">
        <f t="shared" si="3"/>
        <v>0</v>
      </c>
      <c r="K44" s="51"/>
      <c r="L44" s="56"/>
      <c r="M44" s="57"/>
      <c r="N44" s="58"/>
    </row>
    <row r="45" spans="1:14" s="60" customFormat="1" ht="13.5" customHeight="1">
      <c r="A45" s="31" t="s">
        <v>82</v>
      </c>
      <c r="B45" s="32"/>
      <c r="C45" s="33"/>
      <c r="D45" s="27">
        <f>SUM(D46:D50)</f>
        <v>4146808773.42</v>
      </c>
      <c r="E45" s="27">
        <f>SUM(E46:E50)</f>
        <v>0.8531885882187356</v>
      </c>
      <c r="F45" s="34" t="s">
        <v>83</v>
      </c>
      <c r="G45" s="32"/>
      <c r="H45" s="33"/>
      <c r="I45" s="27">
        <f>SUM(I46:I49)</f>
        <v>-521903</v>
      </c>
      <c r="J45" s="29">
        <f>SUM(J46:J49)</f>
        <v>-0.00010737936280333593</v>
      </c>
      <c r="K45" s="51"/>
      <c r="L45" s="56"/>
      <c r="M45" s="57"/>
      <c r="N45" s="58"/>
    </row>
    <row r="46" spans="1:10" s="61" customFormat="1" ht="13.5" customHeight="1">
      <c r="A46" s="7"/>
      <c r="B46" s="36" t="s">
        <v>84</v>
      </c>
      <c r="C46" s="46"/>
      <c r="D46" s="52"/>
      <c r="E46" s="39">
        <f t="shared" si="2"/>
        <v>0</v>
      </c>
      <c r="F46" s="55"/>
      <c r="G46" s="36" t="s">
        <v>85</v>
      </c>
      <c r="H46" s="46"/>
      <c r="I46" s="45"/>
      <c r="J46" s="43">
        <f t="shared" si="3"/>
        <v>0</v>
      </c>
    </row>
    <row r="47" spans="1:10" s="62" customFormat="1" ht="13.5" customHeight="1">
      <c r="A47" s="7"/>
      <c r="B47" s="36" t="s">
        <v>86</v>
      </c>
      <c r="C47" s="46"/>
      <c r="D47" s="52">
        <v>2534860153.9700003</v>
      </c>
      <c r="E47" s="39">
        <f t="shared" si="2"/>
        <v>0.5215368912017456</v>
      </c>
      <c r="F47" s="55"/>
      <c r="G47" s="36" t="s">
        <v>87</v>
      </c>
      <c r="H47" s="46"/>
      <c r="I47" s="39">
        <v>-521903</v>
      </c>
      <c r="J47" s="43">
        <f t="shared" si="3"/>
        <v>-0.00010737936280333593</v>
      </c>
    </row>
    <row r="48" spans="1:10" s="62" customFormat="1" ht="13.5" customHeight="1">
      <c r="A48" s="7"/>
      <c r="B48" s="36" t="s">
        <v>88</v>
      </c>
      <c r="C48" s="46"/>
      <c r="D48" s="52">
        <v>1610227846.45</v>
      </c>
      <c r="E48" s="39">
        <f t="shared" si="2"/>
        <v>0.3312976551581211</v>
      </c>
      <c r="F48" s="55"/>
      <c r="G48" s="36" t="s">
        <v>89</v>
      </c>
      <c r="H48" s="46"/>
      <c r="I48" s="45"/>
      <c r="J48" s="43">
        <f t="shared" si="3"/>
        <v>0</v>
      </c>
    </row>
    <row r="49" spans="1:10" s="62" customFormat="1" ht="13.5" customHeight="1">
      <c r="A49" s="7"/>
      <c r="B49" s="36" t="s">
        <v>90</v>
      </c>
      <c r="C49" s="46"/>
      <c r="D49" s="45"/>
      <c r="E49" s="39">
        <f t="shared" si="2"/>
        <v>0</v>
      </c>
      <c r="F49" s="55"/>
      <c r="G49" s="63" t="s">
        <v>91</v>
      </c>
      <c r="H49" s="64"/>
      <c r="I49" s="45"/>
      <c r="J49" s="43">
        <f t="shared" si="3"/>
        <v>0</v>
      </c>
    </row>
    <row r="50" spans="1:10" s="62" customFormat="1" ht="13.5" customHeight="1">
      <c r="A50" s="7"/>
      <c r="B50" s="36" t="s">
        <v>92</v>
      </c>
      <c r="C50" s="37"/>
      <c r="D50" s="52">
        <v>1720773</v>
      </c>
      <c r="E50" s="39">
        <f t="shared" si="2"/>
        <v>0.0003540418588687645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62" customFormat="1" ht="13.5" customHeight="1">
      <c r="A51" s="7"/>
      <c r="B51" s="65"/>
      <c r="C51" s="66"/>
      <c r="D51" s="39"/>
      <c r="E51" s="39"/>
      <c r="F51" s="67"/>
      <c r="G51" s="36" t="s">
        <v>93</v>
      </c>
      <c r="H51" s="46"/>
      <c r="I51" s="45"/>
      <c r="J51" s="43">
        <f t="shared" si="3"/>
        <v>0</v>
      </c>
    </row>
    <row r="52" spans="1:10" s="75" customFormat="1" ht="21.75" customHeight="1">
      <c r="A52" s="68"/>
      <c r="B52" s="69" t="s">
        <v>94</v>
      </c>
      <c r="C52" s="70"/>
      <c r="D52" s="71">
        <f>D6</f>
        <v>486036596208.76996</v>
      </c>
      <c r="E52" s="72">
        <f>E6</f>
        <v>100</v>
      </c>
      <c r="F52" s="73"/>
      <c r="G52" s="69" t="s">
        <v>94</v>
      </c>
      <c r="H52" s="70"/>
      <c r="I52" s="71">
        <f>I6+I35</f>
        <v>486036596208.77</v>
      </c>
      <c r="J52" s="74">
        <f>J6+J35</f>
        <v>100</v>
      </c>
    </row>
    <row r="53" spans="1:10" s="77" customFormat="1" ht="15" customHeight="1">
      <c r="A53" s="76" t="s">
        <v>95</v>
      </c>
      <c r="B53" s="76"/>
      <c r="C53" s="76"/>
      <c r="D53" s="76"/>
      <c r="E53" s="76"/>
      <c r="F53" s="76"/>
      <c r="G53" s="76"/>
      <c r="H53" s="76"/>
      <c r="I53" s="76"/>
      <c r="J53" s="76"/>
    </row>
    <row r="54" spans="1:10" s="77" customFormat="1" ht="15" customHeight="1">
      <c r="A54" s="78"/>
      <c r="B54" s="78"/>
      <c r="C54" s="78"/>
      <c r="D54" s="79"/>
      <c r="E54" s="78"/>
      <c r="F54" s="78"/>
      <c r="G54" s="78"/>
      <c r="H54" s="44"/>
      <c r="I54" s="44"/>
      <c r="J54" s="44"/>
    </row>
    <row r="55" spans="1:10" s="77" customFormat="1" ht="12.75" customHeight="1">
      <c r="A55" s="80"/>
      <c r="D55" s="81"/>
      <c r="E55" s="81"/>
      <c r="F55" s="35"/>
      <c r="G55" s="35"/>
      <c r="H55" s="35"/>
      <c r="I55" s="35"/>
      <c r="J55" s="35"/>
    </row>
    <row r="56" spans="1:10" s="77" customFormat="1" ht="12.75" customHeight="1">
      <c r="A56" s="82"/>
      <c r="B56" s="83"/>
      <c r="D56" s="84"/>
      <c r="E56" s="84"/>
      <c r="F56" s="44"/>
      <c r="G56" s="44"/>
      <c r="H56" s="44"/>
      <c r="I56" s="44"/>
      <c r="J56" s="44"/>
    </row>
    <row r="57" spans="1:10" s="2" customFormat="1" ht="16.5" customHeight="1">
      <c r="A57" s="82"/>
      <c r="B57" s="83"/>
      <c r="C57" s="77"/>
      <c r="D57" s="84"/>
      <c r="E57" s="84"/>
      <c r="F57" s="60"/>
      <c r="G57" s="60"/>
      <c r="H57" s="60"/>
      <c r="I57" s="60"/>
      <c r="J57" s="60"/>
    </row>
    <row r="58" spans="1:10" s="86" customFormat="1" ht="26.25" customHeight="1">
      <c r="A58" s="82"/>
      <c r="B58" s="83"/>
      <c r="C58" s="77"/>
      <c r="D58" s="84"/>
      <c r="E58" s="84"/>
      <c r="F58" s="85"/>
      <c r="G58" s="85"/>
      <c r="H58" s="85"/>
      <c r="I58" s="85"/>
      <c r="J58" s="85"/>
    </row>
    <row r="59" spans="1:10" s="88" customFormat="1" ht="18" customHeight="1">
      <c r="A59" s="82"/>
      <c r="B59" s="83"/>
      <c r="C59" s="77"/>
      <c r="D59" s="84"/>
      <c r="E59" s="84"/>
      <c r="F59" s="87"/>
      <c r="G59" s="87"/>
      <c r="H59" s="87"/>
      <c r="I59" s="87"/>
      <c r="J59" s="87"/>
    </row>
    <row r="60" spans="1:10" s="12" customFormat="1" ht="27" customHeight="1">
      <c r="A60" s="82"/>
      <c r="B60" s="83"/>
      <c r="C60" s="77"/>
      <c r="D60" s="84"/>
      <c r="E60" s="84"/>
      <c r="F60" s="89"/>
      <c r="G60" s="89"/>
      <c r="H60" s="89"/>
      <c r="I60" s="89"/>
      <c r="J60" s="89"/>
    </row>
    <row r="61" spans="1:10" s="18" customFormat="1" ht="21.75" customHeight="1">
      <c r="A61" s="82"/>
      <c r="B61" s="83"/>
      <c r="C61" s="77"/>
      <c r="D61" s="84"/>
      <c r="E61" s="84"/>
      <c r="F61" s="83"/>
      <c r="G61" s="83"/>
      <c r="H61" s="83"/>
      <c r="I61" s="83"/>
      <c r="J61" s="83"/>
    </row>
    <row r="62" spans="1:10" s="24" customFormat="1" ht="33" customHeight="1">
      <c r="A62" s="82"/>
      <c r="B62" s="83"/>
      <c r="C62" s="77"/>
      <c r="D62" s="84"/>
      <c r="E62" s="84"/>
      <c r="F62" s="61"/>
      <c r="G62" s="61"/>
      <c r="H62" s="61"/>
      <c r="I62" s="61"/>
      <c r="J62" s="61"/>
    </row>
    <row r="63" spans="1:10" s="24" customFormat="1" ht="6.75" customHeight="1">
      <c r="A63" s="82"/>
      <c r="B63" s="83"/>
      <c r="C63" s="77"/>
      <c r="D63" s="84"/>
      <c r="E63" s="84"/>
      <c r="F63" s="62"/>
      <c r="G63" s="62"/>
      <c r="H63" s="62"/>
      <c r="I63" s="62"/>
      <c r="J63" s="62"/>
    </row>
    <row r="64" spans="1:10" s="30" customFormat="1" ht="15" customHeight="1">
      <c r="A64" s="82"/>
      <c r="B64" s="83"/>
      <c r="C64" s="77"/>
      <c r="D64" s="84"/>
      <c r="E64" s="84"/>
      <c r="F64" s="62"/>
      <c r="G64" s="62"/>
      <c r="H64" s="62"/>
      <c r="I64" s="62"/>
      <c r="J64" s="62"/>
    </row>
    <row r="65" spans="6:10" ht="7.5" customHeight="1">
      <c r="F65" s="62"/>
      <c r="G65" s="62"/>
      <c r="H65" s="62"/>
      <c r="I65" s="62"/>
      <c r="J65" s="62"/>
    </row>
    <row r="66" spans="6:10" ht="19.5" customHeight="1">
      <c r="F66" s="62"/>
      <c r="G66" s="62"/>
      <c r="H66" s="62"/>
      <c r="I66" s="62"/>
      <c r="J66" s="62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5"/>
      <c r="G68" s="75"/>
      <c r="H68" s="75"/>
      <c r="I68" s="75"/>
      <c r="J68" s="75"/>
    </row>
    <row r="69" spans="6:10" ht="19.5" customHeight="1">
      <c r="F69" s="77"/>
      <c r="G69" s="77"/>
      <c r="H69" s="77"/>
      <c r="I69" s="77"/>
      <c r="J69" s="77"/>
    </row>
    <row r="70" spans="6:10" ht="19.5" customHeight="1">
      <c r="F70" s="77"/>
      <c r="G70" s="77"/>
      <c r="H70" s="77"/>
      <c r="I70" s="77"/>
      <c r="J70" s="77"/>
    </row>
    <row r="71" spans="6:10" ht="19.5" customHeight="1">
      <c r="F71" s="77"/>
      <c r="G71" s="77"/>
      <c r="H71" s="77"/>
      <c r="I71" s="77"/>
      <c r="J71" s="77"/>
    </row>
    <row r="72" spans="6:10" ht="19.5" customHeight="1">
      <c r="F72" s="77"/>
      <c r="G72" s="77"/>
      <c r="H72" s="77"/>
      <c r="I72" s="77"/>
      <c r="J72" s="77"/>
    </row>
    <row r="73" spans="6:10" ht="19.5" customHeight="1">
      <c r="F73" s="77"/>
      <c r="G73" s="77"/>
      <c r="H73" s="77"/>
      <c r="I73" s="77"/>
      <c r="J73" s="77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6"/>
      <c r="G75" s="86"/>
      <c r="H75" s="86"/>
      <c r="I75" s="86"/>
      <c r="J75" s="86"/>
    </row>
    <row r="76" spans="6:10" ht="19.5" customHeight="1">
      <c r="F76" s="88"/>
      <c r="G76" s="88"/>
      <c r="H76" s="88"/>
      <c r="I76" s="88"/>
      <c r="J76" s="88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5" customFormat="1" ht="25.5" customHeight="1">
      <c r="A93" s="82"/>
      <c r="B93" s="83"/>
      <c r="C93" s="77"/>
      <c r="D93" s="84"/>
      <c r="E93" s="84"/>
      <c r="F93" s="90"/>
      <c r="G93" s="90"/>
      <c r="H93" s="90"/>
      <c r="I93" s="90"/>
      <c r="J93" s="90"/>
    </row>
    <row r="110" spans="6:10" ht="16.5">
      <c r="F110" s="75"/>
      <c r="G110" s="75"/>
      <c r="H110" s="75"/>
      <c r="I110" s="75"/>
      <c r="J110" s="75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2009-09-18T07:42:25Z</dcterms:created>
  <dcterms:modified xsi:type="dcterms:W3CDTF">2009-09-18T07:44:35Z</dcterms:modified>
  <cp:category/>
  <cp:version/>
  <cp:contentType/>
  <cp:contentStatus/>
</cp:coreProperties>
</file>