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4715" windowHeight="7515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<sst xmlns="http://schemas.openxmlformats.org/spreadsheetml/2006/main" count="156" uniqueCount="147">
  <si>
    <t>交通部花蓮港務局資產負債表</t>
  </si>
  <si>
    <t>　　　　　　　　　　　</t>
  </si>
  <si>
    <t>中華民國九十三年六月三十日</t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</si>
  <si>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</si>
  <si>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</si>
  <si>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</si>
  <si>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</si>
  <si>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</si>
  <si>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</si>
  <si>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</si>
  <si>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</si>
  <si>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</si>
  <si>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</si>
  <si>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</si>
  <si>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</si>
  <si>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</si>
  <si>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</si>
  <si>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短期投資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</si>
  <si>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</si>
  <si>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</si>
  <si>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</si>
  <si>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</si>
  <si>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</si>
  <si>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</si>
  <si>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</si>
  <si>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</si>
  <si>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存款、匯款及金融債券</t>
  </si>
  <si>
    <t>短期墊款</t>
  </si>
  <si>
    <t>支票存款</t>
  </si>
  <si>
    <t>買匯貼現及放款</t>
  </si>
  <si>
    <t>活期存款</t>
  </si>
  <si>
    <t>買匯及貼現</t>
  </si>
  <si>
    <t>定期存款</t>
  </si>
  <si>
    <t>短期放款及透支</t>
  </si>
  <si>
    <t>儲蓄存款</t>
  </si>
  <si>
    <t>短期擔保放款及透支</t>
  </si>
  <si>
    <t>匯款</t>
  </si>
  <si>
    <t>中期放款</t>
  </si>
  <si>
    <t>金融債券</t>
  </si>
  <si>
    <t>中期擔保放款</t>
  </si>
  <si>
    <t>央行及同業融資</t>
  </si>
  <si>
    <t xml:space="preserve">長期放款 </t>
  </si>
  <si>
    <t>央行融資</t>
  </si>
  <si>
    <t>長期擔保放款</t>
  </si>
  <si>
    <t>同業融資</t>
  </si>
  <si>
    <t>銀行業融通</t>
  </si>
  <si>
    <t>長期負債</t>
  </si>
  <si>
    <t>基金長期投資及應收款</t>
  </si>
  <si>
    <t>長期債務</t>
  </si>
  <si>
    <t>基金</t>
  </si>
  <si>
    <t>其他負債</t>
  </si>
  <si>
    <t>長期投資</t>
  </si>
  <si>
    <t>營業及負債準備</t>
  </si>
  <si>
    <t>長期應收款項</t>
  </si>
  <si>
    <t>什項負債</t>
  </si>
  <si>
    <t>固定資產</t>
  </si>
  <si>
    <t>遞延負債</t>
  </si>
  <si>
    <t>土地</t>
  </si>
  <si>
    <t>受託買賣貸項</t>
  </si>
  <si>
    <t>土地改良物</t>
  </si>
  <si>
    <t>待整理負債</t>
  </si>
  <si>
    <t>房屋及建築</t>
  </si>
  <si>
    <t>少數股權</t>
  </si>
  <si>
    <t>機械及設備</t>
  </si>
  <si>
    <t>交通及運輸設備</t>
  </si>
  <si>
    <t>業 主 權 益</t>
  </si>
  <si>
    <t>什項設備</t>
  </si>
  <si>
    <t>資本</t>
  </si>
  <si>
    <t>租賃權益改良</t>
  </si>
  <si>
    <t>購建中固定資產</t>
  </si>
  <si>
    <t>預收資本</t>
  </si>
  <si>
    <t>核能燃料</t>
  </si>
  <si>
    <t>資本公積</t>
  </si>
  <si>
    <t>租賃資產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</si>
  <si>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</si>
  <si>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</si>
  <si>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</si>
  <si>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</si>
  <si>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無形資產</t>
  </si>
  <si>
    <t>未指撥保留盈餘</t>
  </si>
  <si>
    <t>無形資產</t>
  </si>
  <si>
    <t>累積虧損</t>
  </si>
  <si>
    <t>其他資產</t>
  </si>
  <si>
    <t>權益調整</t>
  </si>
  <si>
    <t>非營業資產</t>
  </si>
  <si>
    <t>未實現長期投資損失</t>
  </si>
  <si>
    <t>什項資產</t>
  </si>
  <si>
    <t>累積換算調整數</t>
  </si>
  <si>
    <t>遞延資產</t>
  </si>
  <si>
    <t>兌換差價準備</t>
  </si>
  <si>
    <t>受託買賣借項</t>
  </si>
  <si>
    <t>未認列為退休金成本之淨損失</t>
  </si>
  <si>
    <t>待整理資產</t>
  </si>
  <si>
    <t>庫藏股票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</si>
  <si>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</si>
  <si>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83,387,262.00</t>
    </r>
    <r>
      <rPr>
        <b/>
        <sz val="10"/>
        <rFont val="華康中明體"/>
        <family val="3"/>
      </rPr>
      <t>元。</t>
    </r>
  </si>
  <si>
    <t>交通部花蓮港務局損益結算表</t>
  </si>
  <si>
    <t>中華民國九十三年一月一日起至九十三年六月三十日止</t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</si>
  <si>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</si>
  <si>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</si>
  <si>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</si>
  <si>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</si>
  <si>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</si>
  <si>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</si>
  <si>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</si>
  <si>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</si>
  <si>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</si>
  <si>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</si>
  <si>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</si>
  <si>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</si>
  <si>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</si>
  <si>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</si>
  <si>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</si>
  <si>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</si>
  <si>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</si>
  <si>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</si>
  <si>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</si>
  <si>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</si>
  <si>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</si>
  <si>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</si>
  <si>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</si>
  <si>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</si>
  <si>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</si>
  <si>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</si>
  <si>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</si>
  <si>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</si>
  <si>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</si>
  <si>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</si>
  <si>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</si>
  <si>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</si>
  <si>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</si>
  <si>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</si>
  <si>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</si>
  <si>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</si>
  <si>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</si>
  <si>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</si>
  <si>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</si>
  <si>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</si>
  <si>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</si>
  <si>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</si>
  <si>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</si>
  <si>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</si>
  <si>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</si>
  <si>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</si>
  <si>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</si>
  <si>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少 數 股 權 純 益( 純 損 － )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</si>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</sst>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5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11"/>
      <name val="華康特粗明體"/>
      <family val="3"/>
    </font>
    <font>
      <sz val="8"/>
      <name val="華康中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176" fontId="9" fillId="0" borderId="3" xfId="0" applyNumberFormat="1" applyFont="1" applyBorder="1" applyAlignment="1" quotePrefix="1">
      <alignment horizontal="center" vertical="center"/>
    </xf>
    <xf numFmtId="176" fontId="9" fillId="0" borderId="4" xfId="0" applyNumberFormat="1" applyFont="1" applyBorder="1" applyAlignment="1">
      <alignment horizontal="center" vertical="center"/>
    </xf>
    <xf numFmtId="176" fontId="9" fillId="0" borderId="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 quotePrefix="1">
      <alignment horizontal="left" vertical="top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 quotePrefix="1">
      <alignment horizontal="left"/>
    </xf>
    <xf numFmtId="0" fontId="9" fillId="0" borderId="7" xfId="0" applyFont="1" applyBorder="1" applyAlignment="1">
      <alignment vertical="center"/>
    </xf>
    <xf numFmtId="177" fontId="11" fillId="0" borderId="8" xfId="0" applyNumberFormat="1" applyFont="1" applyBorder="1" applyAlignment="1" applyProtection="1">
      <alignment vertical="center"/>
      <protection/>
    </xf>
    <xf numFmtId="0" fontId="6" fillId="0" borderId="3" xfId="0" applyFont="1" applyBorder="1" applyAlignment="1">
      <alignment vertical="center"/>
    </xf>
    <xf numFmtId="177" fontId="11" fillId="0" borderId="9" xfId="0" applyNumberFormat="1" applyFont="1" applyBorder="1" applyAlignment="1" applyProtection="1">
      <alignment vertical="center"/>
      <protection/>
    </xf>
    <xf numFmtId="0" fontId="12" fillId="0" borderId="0" xfId="0" applyFont="1" applyAlignment="1">
      <alignment vertical="center"/>
    </xf>
    <xf numFmtId="0" fontId="6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0" fillId="0" borderId="8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177" fontId="14" fillId="0" borderId="8" xfId="0" applyNumberFormat="1" applyFont="1" applyBorder="1" applyAlignment="1" applyProtection="1">
      <alignment vertical="center"/>
      <protection locked="0"/>
    </xf>
    <xf numFmtId="177" fontId="14" fillId="0" borderId="8" xfId="0" applyNumberFormat="1" applyFont="1" applyBorder="1" applyAlignment="1" applyProtection="1">
      <alignment vertical="center"/>
      <protection/>
    </xf>
    <xf numFmtId="0" fontId="6" fillId="0" borderId="9" xfId="0" applyFont="1" applyBorder="1" applyAlignment="1">
      <alignment vertical="center"/>
    </xf>
    <xf numFmtId="0" fontId="13" fillId="0" borderId="0" xfId="0" applyFont="1" applyBorder="1" applyAlignment="1" quotePrefix="1">
      <alignment horizontal="distributed"/>
    </xf>
    <xf numFmtId="177" fontId="14" fillId="0" borderId="9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vertical="center"/>
    </xf>
    <xf numFmtId="0" fontId="13" fillId="0" borderId="8" xfId="0" applyFont="1" applyBorder="1" applyAlignment="1">
      <alignment horizontal="distributed"/>
    </xf>
    <xf numFmtId="0" fontId="6" fillId="0" borderId="9" xfId="0" applyFont="1" applyBorder="1" applyAlignment="1" quotePrefix="1">
      <alignment horizontal="left"/>
    </xf>
    <xf numFmtId="0" fontId="16" fillId="0" borderId="0" xfId="0" applyFont="1" applyBorder="1" applyAlignment="1">
      <alignment horizontal="distributed"/>
    </xf>
    <xf numFmtId="0" fontId="17" fillId="0" borderId="8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9" fillId="0" borderId="0" xfId="0" applyFont="1" applyBorder="1" applyAlignment="1">
      <alignment horizontal="distributed"/>
    </xf>
    <xf numFmtId="0" fontId="9" fillId="0" borderId="8" xfId="0" applyFont="1" applyBorder="1" applyAlignment="1">
      <alignment/>
    </xf>
    <xf numFmtId="176" fontId="14" fillId="0" borderId="9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quotePrefix="1">
      <alignment horizontal="distributed"/>
    </xf>
    <xf numFmtId="0" fontId="10" fillId="0" borderId="0" xfId="0" applyFont="1" applyAlignment="1">
      <alignment/>
    </xf>
    <xf numFmtId="0" fontId="18" fillId="0" borderId="0" xfId="0" applyFont="1" applyBorder="1" applyAlignment="1" quotePrefix="1">
      <alignment horizontal="distributed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distributed"/>
    </xf>
    <xf numFmtId="0" fontId="21" fillId="0" borderId="8" xfId="0" applyFont="1" applyBorder="1" applyAlignment="1">
      <alignment horizontal="distributed"/>
    </xf>
    <xf numFmtId="0" fontId="13" fillId="0" borderId="0" xfId="0" applyFont="1" applyBorder="1" applyAlignment="1">
      <alignment horizontal="distributed"/>
    </xf>
    <xf numFmtId="0" fontId="10" fillId="0" borderId="8" xfId="0" applyFont="1" applyBorder="1" applyAlignment="1">
      <alignment/>
    </xf>
    <xf numFmtId="0" fontId="6" fillId="0" borderId="9" xfId="0" applyFont="1" applyBorder="1" applyAlignment="1">
      <alignment horizontal="distributed"/>
    </xf>
    <xf numFmtId="0" fontId="6" fillId="0" borderId="1" xfId="0" applyFont="1" applyBorder="1" applyAlignment="1" quotePrefix="1">
      <alignment horizontal="right" vertical="center"/>
    </xf>
    <xf numFmtId="0" fontId="9" fillId="0" borderId="1" xfId="0" applyFont="1" applyBorder="1" applyAlignment="1" quotePrefix="1">
      <alignment horizontal="left" vertical="center"/>
    </xf>
    <xf numFmtId="0" fontId="9" fillId="0" borderId="10" xfId="0" applyFont="1" applyBorder="1" applyAlignment="1">
      <alignment vertical="center"/>
    </xf>
    <xf numFmtId="177" fontId="11" fillId="0" borderId="10" xfId="0" applyNumberFormat="1" applyFont="1" applyBorder="1" applyAlignment="1" applyProtection="1">
      <alignment vertical="center"/>
      <protection/>
    </xf>
    <xf numFmtId="177" fontId="11" fillId="0" borderId="6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quotePrefix="1">
      <alignment horizontal="right" vertical="center"/>
    </xf>
    <xf numFmtId="177" fontId="11" fillId="0" borderId="5" xfId="0" applyNumberFormat="1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22" fillId="0" borderId="2" xfId="0" applyFont="1" applyBorder="1" applyAlignment="1">
      <alignment/>
    </xf>
    <xf numFmtId="0" fontId="23" fillId="0" borderId="0" xfId="0" applyFont="1" applyAlignment="1">
      <alignment vertical="center"/>
    </xf>
    <xf numFmtId="0" fontId="22" fillId="0" borderId="0" xfId="0" applyFont="1" applyBorder="1" applyAlignment="1">
      <alignment horizontal="left"/>
    </xf>
    <xf numFmtId="176" fontId="11" fillId="0" borderId="0" xfId="0" applyNumberFormat="1" applyFont="1" applyAlignment="1" applyProtection="1">
      <alignment vertical="center"/>
      <protection locked="0"/>
    </xf>
    <xf numFmtId="0" fontId="19" fillId="0" borderId="0" xfId="0" applyFont="1" applyBorder="1" applyAlignment="1">
      <alignment vertical="center"/>
    </xf>
    <xf numFmtId="176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176" fontId="15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41" fontId="27" fillId="0" borderId="0" xfId="16" applyFont="1" applyAlignment="1">
      <alignment/>
    </xf>
    <xf numFmtId="41" fontId="28" fillId="0" borderId="0" xfId="16" applyFont="1" applyAlignment="1">
      <alignment/>
    </xf>
    <xf numFmtId="0" fontId="15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29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 applyProtection="1">
      <alignment horizontal="centerContinuous" vertical="center"/>
      <protection locked="0"/>
    </xf>
    <xf numFmtId="0" fontId="4" fillId="0" borderId="0" xfId="0" applyFont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left" vertical="top"/>
    </xf>
    <xf numFmtId="0" fontId="6" fillId="0" borderId="0" xfId="0" applyFont="1" applyBorder="1" applyAlignment="1">
      <alignment horizontal="right"/>
    </xf>
    <xf numFmtId="0" fontId="8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9" fillId="0" borderId="0" xfId="0" applyNumberFormat="1" applyFont="1" applyBorder="1" applyAlignment="1" quotePrefix="1">
      <alignment horizontal="left"/>
    </xf>
    <xf numFmtId="0" fontId="31" fillId="0" borderId="0" xfId="0" applyFont="1" applyAlignment="1">
      <alignment vertical="center"/>
    </xf>
    <xf numFmtId="49" fontId="9" fillId="0" borderId="0" xfId="0" applyNumberFormat="1" applyFont="1" applyBorder="1" applyAlignment="1" quotePrefix="1">
      <alignment horizontal="distributed"/>
    </xf>
    <xf numFmtId="49" fontId="6" fillId="0" borderId="8" xfId="0" applyNumberFormat="1" applyFont="1" applyBorder="1" applyAlignment="1" quotePrefix="1">
      <alignment horizontal="distributed"/>
    </xf>
    <xf numFmtId="179" fontId="11" fillId="0" borderId="8" xfId="0" applyNumberFormat="1" applyFont="1" applyBorder="1" applyAlignment="1" applyProtection="1">
      <alignment vertical="center"/>
      <protection/>
    </xf>
    <xf numFmtId="180" fontId="11" fillId="0" borderId="8" xfId="0" applyNumberFormat="1" applyFont="1" applyBorder="1" applyAlignment="1" applyProtection="1">
      <alignment vertical="center"/>
      <protection/>
    </xf>
    <xf numFmtId="181" fontId="11" fillId="0" borderId="0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 quotePrefix="1">
      <alignment horizontal="distributed"/>
    </xf>
    <xf numFmtId="0" fontId="10" fillId="0" borderId="0" xfId="0" applyFont="1" applyAlignment="1">
      <alignment/>
    </xf>
    <xf numFmtId="49" fontId="32" fillId="0" borderId="8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 locked="0"/>
    </xf>
    <xf numFmtId="180" fontId="14" fillId="0" borderId="8" xfId="0" applyNumberFormat="1" applyFont="1" applyBorder="1" applyAlignment="1" applyProtection="1">
      <alignment vertical="center"/>
      <protection/>
    </xf>
    <xf numFmtId="181" fontId="14" fillId="0" borderId="0" xfId="0" applyNumberFormat="1" applyFont="1" applyBorder="1" applyAlignment="1">
      <alignment vertical="center"/>
    </xf>
    <xf numFmtId="181" fontId="11" fillId="0" borderId="9" xfId="0" applyNumberFormat="1" applyFont="1" applyBorder="1" applyAlignment="1" applyProtection="1">
      <alignment vertical="center"/>
      <protection/>
    </xf>
    <xf numFmtId="49" fontId="13" fillId="0" borderId="0" xfId="0" applyNumberFormat="1" applyFont="1" applyBorder="1" applyAlignment="1">
      <alignment horizontal="distributed"/>
    </xf>
    <xf numFmtId="49" fontId="13" fillId="0" borderId="0" xfId="0" applyNumberFormat="1" applyFont="1" applyBorder="1" applyAlignment="1" quotePrefix="1">
      <alignment horizontal="distributed"/>
    </xf>
    <xf numFmtId="179" fontId="14" fillId="0" borderId="8" xfId="0" applyNumberFormat="1" applyFont="1" applyBorder="1" applyAlignment="1" applyProtection="1">
      <alignment vertical="center"/>
      <protection/>
    </xf>
    <xf numFmtId="49" fontId="30" fillId="0" borderId="0" xfId="0" applyNumberFormat="1" applyFont="1" applyBorder="1" applyAlignment="1" quotePrefix="1">
      <alignment horizontal="distributed"/>
    </xf>
    <xf numFmtId="49" fontId="9" fillId="0" borderId="8" xfId="0" applyNumberFormat="1" applyFont="1" applyBorder="1" applyAlignment="1" quotePrefix="1">
      <alignment horizontal="distributed"/>
    </xf>
    <xf numFmtId="181" fontId="14" fillId="0" borderId="9" xfId="0" applyNumberFormat="1" applyFont="1" applyBorder="1" applyAlignment="1">
      <alignment vertical="center"/>
    </xf>
    <xf numFmtId="49" fontId="19" fillId="0" borderId="0" xfId="0" applyNumberFormat="1" applyFont="1" applyBorder="1" applyAlignment="1" quotePrefix="1">
      <alignment horizontal="left"/>
    </xf>
    <xf numFmtId="181" fontId="11" fillId="0" borderId="0" xfId="0" applyNumberFormat="1" applyFont="1" applyBorder="1" applyAlignment="1">
      <alignment vertical="center"/>
    </xf>
    <xf numFmtId="179" fontId="11" fillId="0" borderId="8" xfId="0" applyNumberFormat="1" applyFont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49" fontId="9" fillId="0" borderId="1" xfId="0" applyNumberFormat="1" applyFont="1" applyBorder="1" applyAlignment="1" quotePrefix="1">
      <alignment horizontal="left"/>
    </xf>
    <xf numFmtId="0" fontId="31" fillId="0" borderId="1" xfId="0" applyFont="1" applyBorder="1" applyAlignment="1">
      <alignment vertical="center"/>
    </xf>
    <xf numFmtId="49" fontId="30" fillId="0" borderId="1" xfId="0" applyNumberFormat="1" applyFont="1" applyBorder="1" applyAlignment="1" quotePrefix="1">
      <alignment horizontal="distributed"/>
    </xf>
    <xf numFmtId="49" fontId="6" fillId="0" borderId="10" xfId="0" applyNumberFormat="1" applyFont="1" applyBorder="1" applyAlignment="1" quotePrefix="1">
      <alignment horizontal="distributed"/>
    </xf>
    <xf numFmtId="179" fontId="11" fillId="0" borderId="10" xfId="0" applyNumberFormat="1" applyFont="1" applyBorder="1" applyAlignment="1" applyProtection="1">
      <alignment vertical="center"/>
      <protection/>
    </xf>
    <xf numFmtId="180" fontId="11" fillId="0" borderId="10" xfId="0" applyNumberFormat="1" applyFont="1" applyBorder="1" applyAlignment="1" applyProtection="1">
      <alignment vertical="center"/>
      <protection/>
    </xf>
    <xf numFmtId="181" fontId="11" fillId="0" borderId="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B3" sqref="B3"/>
    </sheetView>
  </sheetViews>
  <sheetFormatPr defaultColWidth="9.00390625" defaultRowHeight="13.5" customHeight="1"/>
  <cols>
    <col min="1" max="1" width="4.125" style="142" customWidth="1"/>
    <col min="2" max="2" width="2.625" style="78" customWidth="1"/>
    <col min="3" max="3" width="21.75390625" style="141" customWidth="1"/>
    <col min="4" max="4" width="1.625" style="140" customWidth="1"/>
    <col min="5" max="7" width="17.625" style="80" customWidth="1"/>
    <col min="8" max="8" width="8.375" style="89" customWidth="1"/>
    <col min="9" max="16384" width="9.00390625" style="80" customWidth="1"/>
  </cols>
  <sheetData>
    <row r="1" spans="1:4" ht="30" customHeight="1">
      <c r="A1" s="86"/>
      <c r="B1" s="80"/>
      <c r="C1" s="87"/>
      <c r="D1" s="88"/>
    </row>
    <row r="2" spans="1:8" s="93" customFormat="1" ht="45" customHeight="1">
      <c r="A2" s="90" t="s">
        <v>96</v>
      </c>
      <c r="B2" s="91"/>
      <c r="C2" s="91"/>
      <c r="D2" s="91"/>
      <c r="E2" s="91"/>
      <c r="F2" s="91"/>
      <c r="G2" s="91"/>
      <c r="H2" s="92"/>
    </row>
    <row r="3" spans="1:8" s="12" customFormat="1" ht="21.75" customHeight="1">
      <c r="A3" s="94"/>
      <c r="B3" s="94"/>
      <c r="C3" s="95"/>
      <c r="D3" s="96"/>
      <c r="E3" s="97" t="s">
        <v>97</v>
      </c>
      <c r="F3" s="98"/>
      <c r="G3" s="99"/>
      <c r="H3" s="100" t="s">
        <v>98</v>
      </c>
    </row>
    <row r="4" spans="1:8" s="105" customFormat="1" ht="21.75" customHeight="1">
      <c r="A4" s="101" t="s">
        <v>99</v>
      </c>
      <c r="B4" s="102"/>
      <c r="C4" s="102"/>
      <c r="D4" s="102"/>
      <c r="E4" s="102" t="s">
        <v>100</v>
      </c>
      <c r="F4" s="102" t="s">
        <v>101</v>
      </c>
      <c r="G4" s="103" t="s">
        <v>102</v>
      </c>
      <c r="H4" s="104"/>
    </row>
    <row r="5" spans="1:8" s="105" customFormat="1" ht="33" customHeight="1">
      <c r="A5" s="106"/>
      <c r="B5" s="107"/>
      <c r="C5" s="107"/>
      <c r="D5" s="107"/>
      <c r="E5" s="107"/>
      <c r="F5" s="107"/>
      <c r="G5" s="108" t="s">
        <v>4</v>
      </c>
      <c r="H5" s="108" t="s">
        <v>5</v>
      </c>
    </row>
    <row r="6" spans="1:8" s="110" customFormat="1" ht="19.5" customHeight="1">
      <c r="A6" s="109" t="s">
        <v>103</v>
      </c>
      <c r="C6" s="111"/>
      <c r="D6" s="112"/>
      <c r="E6" s="113">
        <f>SUM(E7:E17)</f>
        <v>362619125</v>
      </c>
      <c r="F6" s="113">
        <f>SUM(F7:F17)</f>
        <v>334753000</v>
      </c>
      <c r="G6" s="114">
        <f>SUM(G7:G17)</f>
        <v>27866125</v>
      </c>
      <c r="H6" s="115">
        <f>IF(F6=0,0,(G6/F6)*100)</f>
        <v>8.324383948762222</v>
      </c>
    </row>
    <row r="7" spans="1:8" ht="13.5" customHeight="1">
      <c r="A7" s="7"/>
      <c r="B7" s="116" t="s">
        <v>104</v>
      </c>
      <c r="C7" s="117"/>
      <c r="D7" s="118"/>
      <c r="E7" s="119"/>
      <c r="F7" s="119"/>
      <c r="G7" s="120">
        <f aca="true" t="shared" si="0" ref="G7:G16">E7-F7</f>
        <v>0</v>
      </c>
      <c r="H7" s="121">
        <f aca="true" t="shared" si="1" ref="H7:H36">IF(F7=0,0,(G7/F7)*100)</f>
        <v>0</v>
      </c>
    </row>
    <row r="8" spans="1:8" ht="13.5" customHeight="1">
      <c r="A8" s="7"/>
      <c r="B8" s="116" t="s">
        <v>105</v>
      </c>
      <c r="C8" s="117"/>
      <c r="D8" s="118"/>
      <c r="E8" s="119"/>
      <c r="F8" s="119"/>
      <c r="G8" s="120">
        <f t="shared" si="0"/>
        <v>0</v>
      </c>
      <c r="H8" s="121">
        <f t="shared" si="1"/>
        <v>0</v>
      </c>
    </row>
    <row r="9" spans="1:8" ht="13.5" customHeight="1">
      <c r="A9" s="7"/>
      <c r="B9" s="116" t="s">
        <v>106</v>
      </c>
      <c r="C9" s="117"/>
      <c r="D9" s="118"/>
      <c r="E9" s="119"/>
      <c r="F9" s="119"/>
      <c r="G9" s="120">
        <f t="shared" si="0"/>
        <v>0</v>
      </c>
      <c r="H9" s="121">
        <f t="shared" si="1"/>
        <v>0</v>
      </c>
    </row>
    <row r="10" spans="1:8" ht="13.5" customHeight="1">
      <c r="A10" s="7"/>
      <c r="B10" s="116" t="s">
        <v>107</v>
      </c>
      <c r="C10" s="117"/>
      <c r="D10" s="118"/>
      <c r="E10" s="119"/>
      <c r="F10" s="119"/>
      <c r="G10" s="120">
        <f t="shared" si="0"/>
        <v>0</v>
      </c>
      <c r="H10" s="121">
        <f t="shared" si="1"/>
        <v>0</v>
      </c>
    </row>
    <row r="11" spans="1:8" ht="13.5" customHeight="1">
      <c r="A11" s="7"/>
      <c r="B11" s="116" t="s">
        <v>108</v>
      </c>
      <c r="C11" s="117"/>
      <c r="D11" s="118"/>
      <c r="E11" s="119"/>
      <c r="F11" s="119"/>
      <c r="G11" s="120">
        <f t="shared" si="0"/>
        <v>0</v>
      </c>
      <c r="H11" s="121">
        <f t="shared" si="1"/>
        <v>0</v>
      </c>
    </row>
    <row r="12" spans="1:8" ht="13.5" customHeight="1">
      <c r="A12" s="7"/>
      <c r="B12" s="116" t="s">
        <v>109</v>
      </c>
      <c r="C12" s="117"/>
      <c r="D12" s="118"/>
      <c r="E12" s="119">
        <v>297421177</v>
      </c>
      <c r="F12" s="119">
        <v>262711000</v>
      </c>
      <c r="G12" s="120">
        <f t="shared" si="0"/>
        <v>34710177</v>
      </c>
      <c r="H12" s="121">
        <f t="shared" si="1"/>
        <v>13.21230439532414</v>
      </c>
    </row>
    <row r="13" spans="1:8" ht="13.5" customHeight="1">
      <c r="A13" s="7"/>
      <c r="B13" s="116" t="s">
        <v>110</v>
      </c>
      <c r="C13" s="117"/>
      <c r="D13" s="118"/>
      <c r="E13" s="119"/>
      <c r="F13" s="119"/>
      <c r="G13" s="120">
        <f t="shared" si="0"/>
        <v>0</v>
      </c>
      <c r="H13" s="121">
        <f t="shared" si="1"/>
        <v>0</v>
      </c>
    </row>
    <row r="14" spans="1:8" ht="13.5" customHeight="1">
      <c r="A14" s="7"/>
      <c r="B14" s="116" t="s">
        <v>111</v>
      </c>
      <c r="C14" s="117"/>
      <c r="D14" s="118"/>
      <c r="E14" s="119"/>
      <c r="F14" s="119"/>
      <c r="G14" s="120">
        <f t="shared" si="0"/>
        <v>0</v>
      </c>
      <c r="H14" s="121">
        <f t="shared" si="1"/>
        <v>0</v>
      </c>
    </row>
    <row r="15" spans="1:8" ht="13.5" customHeight="1">
      <c r="A15" s="7"/>
      <c r="B15" s="116" t="s">
        <v>112</v>
      </c>
      <c r="C15" s="117"/>
      <c r="D15" s="118"/>
      <c r="E15" s="119"/>
      <c r="F15" s="119"/>
      <c r="G15" s="120">
        <f t="shared" si="0"/>
        <v>0</v>
      </c>
      <c r="H15" s="121">
        <f t="shared" si="1"/>
        <v>0</v>
      </c>
    </row>
    <row r="16" spans="1:8" ht="13.5" customHeight="1">
      <c r="A16" s="7"/>
      <c r="B16" s="116" t="s">
        <v>113</v>
      </c>
      <c r="C16" s="117"/>
      <c r="D16" s="118"/>
      <c r="E16" s="119"/>
      <c r="F16" s="119"/>
      <c r="G16" s="120">
        <f t="shared" si="0"/>
        <v>0</v>
      </c>
      <c r="H16" s="121">
        <f t="shared" si="1"/>
        <v>0</v>
      </c>
    </row>
    <row r="17" spans="1:8" ht="13.5" customHeight="1">
      <c r="A17" s="7"/>
      <c r="B17" s="116" t="s">
        <v>114</v>
      </c>
      <c r="C17" s="117"/>
      <c r="D17" s="118"/>
      <c r="E17" s="119">
        <v>65197948</v>
      </c>
      <c r="F17" s="119">
        <v>72042000</v>
      </c>
      <c r="G17" s="120">
        <f>E17-F17</f>
        <v>-6844052</v>
      </c>
      <c r="H17" s="121">
        <f t="shared" si="1"/>
        <v>-9.500086060908915</v>
      </c>
    </row>
    <row r="18" spans="1:8" s="110" customFormat="1" ht="15" customHeight="1">
      <c r="A18" s="109" t="s">
        <v>115</v>
      </c>
      <c r="C18" s="111"/>
      <c r="D18" s="112"/>
      <c r="E18" s="113">
        <f>SUM(E19:E29)</f>
        <v>259695796</v>
      </c>
      <c r="F18" s="113">
        <f>SUM(F19:F29)</f>
        <v>238924000</v>
      </c>
      <c r="G18" s="114">
        <f>SUM(G19:G29)</f>
        <v>20771796</v>
      </c>
      <c r="H18" s="122">
        <f t="shared" si="1"/>
        <v>8.69389261857327</v>
      </c>
    </row>
    <row r="19" spans="1:8" ht="13.5" customHeight="1">
      <c r="A19" s="7"/>
      <c r="B19" s="116" t="s">
        <v>116</v>
      </c>
      <c r="C19" s="117"/>
      <c r="D19" s="118"/>
      <c r="E19" s="119"/>
      <c r="F19" s="119"/>
      <c r="G19" s="120">
        <f aca="true" t="shared" si="2" ref="G19:G25">E19-F19</f>
        <v>0</v>
      </c>
      <c r="H19" s="121">
        <f t="shared" si="1"/>
        <v>0</v>
      </c>
    </row>
    <row r="20" spans="1:8" ht="13.5" customHeight="1">
      <c r="A20" s="7"/>
      <c r="B20" s="116" t="s">
        <v>117</v>
      </c>
      <c r="C20" s="117"/>
      <c r="D20" s="118"/>
      <c r="E20" s="119"/>
      <c r="F20" s="119"/>
      <c r="G20" s="120">
        <f t="shared" si="2"/>
        <v>0</v>
      </c>
      <c r="H20" s="121">
        <f t="shared" si="1"/>
        <v>0</v>
      </c>
    </row>
    <row r="21" spans="1:8" ht="13.5" customHeight="1">
      <c r="A21" s="7"/>
      <c r="B21" s="116" t="s">
        <v>118</v>
      </c>
      <c r="C21" s="117"/>
      <c r="D21" s="118"/>
      <c r="E21" s="119"/>
      <c r="F21" s="119"/>
      <c r="G21" s="120">
        <f t="shared" si="2"/>
        <v>0</v>
      </c>
      <c r="H21" s="121">
        <f t="shared" si="1"/>
        <v>0</v>
      </c>
    </row>
    <row r="22" spans="1:8" ht="13.5" customHeight="1">
      <c r="A22" s="7"/>
      <c r="B22" s="116" t="s">
        <v>119</v>
      </c>
      <c r="C22" s="117"/>
      <c r="D22" s="118"/>
      <c r="E22" s="119"/>
      <c r="F22" s="119"/>
      <c r="G22" s="120">
        <f t="shared" si="2"/>
        <v>0</v>
      </c>
      <c r="H22" s="121">
        <f t="shared" si="1"/>
        <v>0</v>
      </c>
    </row>
    <row r="23" spans="1:8" ht="13.5" customHeight="1">
      <c r="A23" s="7"/>
      <c r="B23" s="116" t="s">
        <v>120</v>
      </c>
      <c r="C23" s="117"/>
      <c r="D23" s="118"/>
      <c r="E23" s="119"/>
      <c r="F23" s="119"/>
      <c r="G23" s="120">
        <f t="shared" si="2"/>
        <v>0</v>
      </c>
      <c r="H23" s="121">
        <f t="shared" si="1"/>
        <v>0</v>
      </c>
    </row>
    <row r="24" spans="1:8" ht="13.5" customHeight="1">
      <c r="A24" s="7"/>
      <c r="B24" s="116" t="s">
        <v>121</v>
      </c>
      <c r="C24" s="117"/>
      <c r="D24" s="118"/>
      <c r="E24" s="119">
        <v>259695796</v>
      </c>
      <c r="F24" s="119">
        <v>238924000</v>
      </c>
      <c r="G24" s="120">
        <f t="shared" si="2"/>
        <v>20771796</v>
      </c>
      <c r="H24" s="121">
        <f t="shared" si="1"/>
        <v>8.69389261857327</v>
      </c>
    </row>
    <row r="25" spans="1:8" ht="13.5" customHeight="1">
      <c r="A25" s="7"/>
      <c r="B25" s="116" t="s">
        <v>122</v>
      </c>
      <c r="C25" s="117"/>
      <c r="D25" s="118"/>
      <c r="E25" s="119"/>
      <c r="F25" s="119"/>
      <c r="G25" s="120">
        <f t="shared" si="2"/>
        <v>0</v>
      </c>
      <c r="H25" s="121">
        <f t="shared" si="1"/>
        <v>0</v>
      </c>
    </row>
    <row r="26" spans="1:8" ht="13.5" customHeight="1">
      <c r="A26" s="7"/>
      <c r="B26" s="116" t="s">
        <v>123</v>
      </c>
      <c r="C26" s="117"/>
      <c r="D26" s="118"/>
      <c r="E26" s="119"/>
      <c r="F26" s="119"/>
      <c r="G26" s="120">
        <f>E26-F26</f>
        <v>0</v>
      </c>
      <c r="H26" s="121">
        <f t="shared" si="1"/>
        <v>0</v>
      </c>
    </row>
    <row r="27" spans="1:8" ht="13.5" customHeight="1">
      <c r="A27" s="7"/>
      <c r="B27" s="123" t="s">
        <v>124</v>
      </c>
      <c r="C27" s="117"/>
      <c r="D27" s="118"/>
      <c r="E27" s="119"/>
      <c r="F27" s="119"/>
      <c r="G27" s="120">
        <f>E27-F27</f>
        <v>0</v>
      </c>
      <c r="H27" s="121">
        <f t="shared" si="1"/>
        <v>0</v>
      </c>
    </row>
    <row r="28" spans="1:8" ht="13.5" customHeight="1">
      <c r="A28" s="7"/>
      <c r="B28" s="123" t="s">
        <v>125</v>
      </c>
      <c r="C28" s="117"/>
      <c r="D28" s="118"/>
      <c r="E28" s="119"/>
      <c r="F28" s="119"/>
      <c r="G28" s="120">
        <f>E28-F28</f>
        <v>0</v>
      </c>
      <c r="H28" s="121">
        <f t="shared" si="1"/>
        <v>0</v>
      </c>
    </row>
    <row r="29" spans="1:8" ht="13.5" customHeight="1">
      <c r="A29" s="7"/>
      <c r="B29" s="116" t="s">
        <v>126</v>
      </c>
      <c r="C29" s="117"/>
      <c r="D29" s="118"/>
      <c r="E29" s="119"/>
      <c r="F29" s="119"/>
      <c r="G29" s="120">
        <f>E29-F29</f>
        <v>0</v>
      </c>
      <c r="H29" s="121">
        <f t="shared" si="1"/>
        <v>0</v>
      </c>
    </row>
    <row r="30" spans="1:8" ht="2.25" customHeight="1">
      <c r="A30" s="7"/>
      <c r="B30" s="124"/>
      <c r="C30" s="53"/>
      <c r="D30" s="118"/>
      <c r="E30" s="125"/>
      <c r="F30" s="125"/>
      <c r="G30" s="120"/>
      <c r="H30" s="121"/>
    </row>
    <row r="31" spans="1:8" s="110" customFormat="1" ht="15" customHeight="1">
      <c r="A31" s="109" t="s">
        <v>127</v>
      </c>
      <c r="B31" s="18"/>
      <c r="C31" s="111"/>
      <c r="D31" s="112"/>
      <c r="E31" s="113">
        <f>E6-E18</f>
        <v>102923329</v>
      </c>
      <c r="F31" s="113">
        <f>F6-F18</f>
        <v>95829000</v>
      </c>
      <c r="G31" s="114">
        <f>G6-G18</f>
        <v>7094329</v>
      </c>
      <c r="H31" s="122">
        <f t="shared" si="1"/>
        <v>7.403112836406516</v>
      </c>
    </row>
    <row r="32" spans="1:8" s="110" customFormat="1" ht="15" customHeight="1">
      <c r="A32" s="109" t="s">
        <v>128</v>
      </c>
      <c r="B32" s="3"/>
      <c r="C32" s="111"/>
      <c r="D32" s="112"/>
      <c r="E32" s="113">
        <f>SUM(E33:E36)</f>
        <v>72330530</v>
      </c>
      <c r="F32" s="113">
        <f>SUM(F33:F36)</f>
        <v>79281000</v>
      </c>
      <c r="G32" s="114">
        <f>SUM(G33:G36)</f>
        <v>-6950470</v>
      </c>
      <c r="H32" s="122">
        <f t="shared" si="1"/>
        <v>-8.766879832494546</v>
      </c>
    </row>
    <row r="33" spans="1:8" ht="13.5" customHeight="1">
      <c r="A33" s="7"/>
      <c r="B33" s="116" t="s">
        <v>129</v>
      </c>
      <c r="C33" s="117"/>
      <c r="D33" s="118"/>
      <c r="E33" s="119"/>
      <c r="F33" s="119"/>
      <c r="G33" s="120">
        <f>E33-F33</f>
        <v>0</v>
      </c>
      <c r="H33" s="121">
        <f t="shared" si="1"/>
        <v>0</v>
      </c>
    </row>
    <row r="34" spans="1:8" ht="13.5" customHeight="1">
      <c r="A34" s="7"/>
      <c r="B34" s="116" t="s">
        <v>130</v>
      </c>
      <c r="C34" s="117"/>
      <c r="D34" s="118"/>
      <c r="E34" s="119">
        <v>13799594</v>
      </c>
      <c r="F34" s="119">
        <v>17589000</v>
      </c>
      <c r="G34" s="120">
        <f>E34-F34</f>
        <v>-3789406</v>
      </c>
      <c r="H34" s="121">
        <f t="shared" si="1"/>
        <v>-21.544181022229804</v>
      </c>
    </row>
    <row r="35" spans="1:8" ht="13.5" customHeight="1">
      <c r="A35" s="7"/>
      <c r="B35" s="116" t="s">
        <v>131</v>
      </c>
      <c r="C35" s="117"/>
      <c r="D35" s="118"/>
      <c r="E35" s="119">
        <v>58320786</v>
      </c>
      <c r="F35" s="119">
        <v>61254000</v>
      </c>
      <c r="G35" s="120">
        <f>E35-F35</f>
        <v>-2933214</v>
      </c>
      <c r="H35" s="121">
        <f t="shared" si="1"/>
        <v>-4.788608090900186</v>
      </c>
    </row>
    <row r="36" spans="1:8" ht="13.5" customHeight="1">
      <c r="A36" s="7"/>
      <c r="B36" s="116" t="s">
        <v>132</v>
      </c>
      <c r="C36" s="117"/>
      <c r="D36" s="118"/>
      <c r="E36" s="119">
        <v>210150</v>
      </c>
      <c r="F36" s="119">
        <v>438000</v>
      </c>
      <c r="G36" s="120">
        <f>E36-F36</f>
        <v>-227850</v>
      </c>
      <c r="H36" s="121">
        <f t="shared" si="1"/>
        <v>-52.02054794520548</v>
      </c>
    </row>
    <row r="37" spans="1:8" ht="1.5" customHeight="1">
      <c r="A37" s="7"/>
      <c r="B37" s="124"/>
      <c r="C37" s="53"/>
      <c r="D37" s="118"/>
      <c r="E37" s="125"/>
      <c r="F37" s="125"/>
      <c r="G37" s="120"/>
      <c r="H37" s="121"/>
    </row>
    <row r="38" spans="1:8" s="110" customFormat="1" ht="15" customHeight="1">
      <c r="A38" s="109" t="s">
        <v>133</v>
      </c>
      <c r="C38" s="126"/>
      <c r="D38" s="112"/>
      <c r="E38" s="113">
        <f>E31-E32</f>
        <v>30592799</v>
      </c>
      <c r="F38" s="113">
        <f>F31-F32</f>
        <v>16548000</v>
      </c>
      <c r="G38" s="114">
        <f>G31-G32</f>
        <v>14044799</v>
      </c>
      <c r="H38" s="122">
        <f>IF(F38=0,0,(G38/F38)*100)</f>
        <v>84.87309040367415</v>
      </c>
    </row>
    <row r="39" spans="1:8" s="110" customFormat="1" ht="15" customHeight="1">
      <c r="A39" s="109" t="s">
        <v>134</v>
      </c>
      <c r="B39" s="3"/>
      <c r="C39" s="111"/>
      <c r="D39" s="112"/>
      <c r="E39" s="113">
        <f>SUM(E40:E41)</f>
        <v>15589476</v>
      </c>
      <c r="F39" s="113">
        <f>SUM(F40:F41)</f>
        <v>21031000</v>
      </c>
      <c r="G39" s="114">
        <f>SUM(G40:G41)</f>
        <v>-5441524</v>
      </c>
      <c r="H39" s="122">
        <f>IF(F39=0,0,(G39/F39)*100)</f>
        <v>-25.87382435452427</v>
      </c>
    </row>
    <row r="40" spans="1:8" ht="13.5" customHeight="1">
      <c r="A40" s="7"/>
      <c r="B40" s="116" t="s">
        <v>135</v>
      </c>
      <c r="C40" s="117"/>
      <c r="D40" s="118"/>
      <c r="E40" s="119">
        <v>13362396</v>
      </c>
      <c r="F40" s="119">
        <v>19146000</v>
      </c>
      <c r="G40" s="120">
        <f>E40-F40</f>
        <v>-5783604</v>
      </c>
      <c r="H40" s="121">
        <f aca="true" t="shared" si="3" ref="H40:H52">IF(F40=0,0,(G40/F40)*100)</f>
        <v>-30.20789721090567</v>
      </c>
    </row>
    <row r="41" spans="1:8" ht="13.5" customHeight="1">
      <c r="A41" s="7"/>
      <c r="B41" s="116" t="s">
        <v>136</v>
      </c>
      <c r="C41" s="117"/>
      <c r="D41" s="118"/>
      <c r="E41" s="119">
        <v>2227080</v>
      </c>
      <c r="F41" s="119">
        <v>1885000</v>
      </c>
      <c r="G41" s="120">
        <f>E41-F41</f>
        <v>342080</v>
      </c>
      <c r="H41" s="121">
        <f t="shared" si="3"/>
        <v>18.147480106100797</v>
      </c>
    </row>
    <row r="42" spans="1:8" ht="2.25" customHeight="1">
      <c r="A42" s="7"/>
      <c r="B42" s="116"/>
      <c r="C42" s="117"/>
      <c r="D42" s="118"/>
      <c r="E42" s="125"/>
      <c r="F42" s="125"/>
      <c r="G42" s="120"/>
      <c r="H42" s="121"/>
    </row>
    <row r="43" spans="1:8" s="110" customFormat="1" ht="15" customHeight="1">
      <c r="A43" s="109" t="s">
        <v>137</v>
      </c>
      <c r="B43" s="3"/>
      <c r="C43" s="111"/>
      <c r="D43" s="127"/>
      <c r="E43" s="113">
        <f>SUM(E44:E45)</f>
        <v>23486986.88</v>
      </c>
      <c r="F43" s="113">
        <f>SUM(F44:F45)</f>
        <v>27687000</v>
      </c>
      <c r="G43" s="114">
        <f>SUM(G44:G45)</f>
        <v>-4200013.120000001</v>
      </c>
      <c r="H43" s="122">
        <f t="shared" si="3"/>
        <v>-15.169621555242536</v>
      </c>
    </row>
    <row r="44" spans="1:8" ht="13.5" customHeight="1">
      <c r="A44" s="7"/>
      <c r="B44" s="116" t="s">
        <v>138</v>
      </c>
      <c r="C44" s="117"/>
      <c r="D44" s="118"/>
      <c r="E44" s="119"/>
      <c r="F44" s="119"/>
      <c r="G44" s="120">
        <f>E44-F44</f>
        <v>0</v>
      </c>
      <c r="H44" s="128">
        <f t="shared" si="3"/>
        <v>0</v>
      </c>
    </row>
    <row r="45" spans="1:8" ht="13.5" customHeight="1">
      <c r="A45" s="7"/>
      <c r="B45" s="116" t="s">
        <v>139</v>
      </c>
      <c r="C45" s="117"/>
      <c r="D45" s="118"/>
      <c r="E45" s="119">
        <v>23486986.88</v>
      </c>
      <c r="F45" s="119">
        <v>27687000</v>
      </c>
      <c r="G45" s="120">
        <f>E45-F45</f>
        <v>-4200013.120000001</v>
      </c>
      <c r="H45" s="128">
        <f t="shared" si="3"/>
        <v>-15.169621555242536</v>
      </c>
    </row>
    <row r="46" spans="1:8" ht="1.5" customHeight="1">
      <c r="A46" s="7"/>
      <c r="B46" s="129"/>
      <c r="C46" s="124"/>
      <c r="D46" s="118"/>
      <c r="E46" s="125"/>
      <c r="F46" s="125"/>
      <c r="G46" s="120">
        <f>E46-F46</f>
        <v>0</v>
      </c>
      <c r="H46" s="128"/>
    </row>
    <row r="47" spans="1:8" s="110" customFormat="1" ht="15" customHeight="1">
      <c r="A47" s="109" t="s">
        <v>140</v>
      </c>
      <c r="C47" s="126"/>
      <c r="D47" s="112"/>
      <c r="E47" s="113">
        <f>E39-E43</f>
        <v>-7897510.879999999</v>
      </c>
      <c r="F47" s="113">
        <f>F39-F43</f>
        <v>-6656000</v>
      </c>
      <c r="G47" s="114">
        <f>G39-G43</f>
        <v>-1241510.879999999</v>
      </c>
      <c r="H47" s="122">
        <f t="shared" si="3"/>
        <v>18.652507211538445</v>
      </c>
    </row>
    <row r="48" spans="1:8" s="110" customFormat="1" ht="15" customHeight="1">
      <c r="A48" s="109" t="s">
        <v>141</v>
      </c>
      <c r="C48" s="126"/>
      <c r="D48" s="112"/>
      <c r="E48" s="113">
        <f>E38+E47</f>
        <v>22695288.12</v>
      </c>
      <c r="F48" s="113">
        <f>F38+F47</f>
        <v>9892000</v>
      </c>
      <c r="G48" s="114">
        <f>G38+G47</f>
        <v>12803288.120000001</v>
      </c>
      <c r="H48" s="130">
        <f t="shared" si="3"/>
        <v>129.43073311767085</v>
      </c>
    </row>
    <row r="49" spans="1:8" s="110" customFormat="1" ht="15" customHeight="1">
      <c r="A49" s="109" t="s">
        <v>142</v>
      </c>
      <c r="C49" s="126"/>
      <c r="D49" s="112"/>
      <c r="E49" s="131">
        <v>0</v>
      </c>
      <c r="F49" s="131">
        <v>0</v>
      </c>
      <c r="G49" s="114">
        <f>E49-F49</f>
        <v>0</v>
      </c>
      <c r="H49" s="130">
        <f t="shared" si="3"/>
        <v>0</v>
      </c>
    </row>
    <row r="50" spans="1:8" s="110" customFormat="1" ht="15" customHeight="1">
      <c r="A50" s="109" t="s">
        <v>143</v>
      </c>
      <c r="C50" s="126"/>
      <c r="D50" s="112"/>
      <c r="E50" s="131"/>
      <c r="F50" s="131"/>
      <c r="G50" s="114">
        <f>E50-F50</f>
        <v>0</v>
      </c>
      <c r="H50" s="130">
        <f t="shared" si="3"/>
        <v>0</v>
      </c>
    </row>
    <row r="51" spans="1:8" s="110" customFormat="1" ht="15" customHeight="1">
      <c r="A51" s="109" t="s">
        <v>144</v>
      </c>
      <c r="C51" s="126"/>
      <c r="D51" s="112"/>
      <c r="E51" s="131">
        <v>0</v>
      </c>
      <c r="F51" s="131"/>
      <c r="G51" s="114">
        <f>E51-F51</f>
        <v>0</v>
      </c>
      <c r="H51" s="130">
        <f t="shared" si="3"/>
        <v>0</v>
      </c>
    </row>
    <row r="52" spans="1:8" s="110" customFormat="1" ht="15" customHeight="1">
      <c r="A52" s="109" t="s">
        <v>145</v>
      </c>
      <c r="B52" s="124"/>
      <c r="C52" s="132"/>
      <c r="D52" s="112"/>
      <c r="E52" s="131"/>
      <c r="F52" s="131"/>
      <c r="G52" s="114">
        <f>E52-F52</f>
        <v>0</v>
      </c>
      <c r="H52" s="130">
        <f t="shared" si="3"/>
        <v>0</v>
      </c>
    </row>
    <row r="53" spans="1:8" s="110" customFormat="1" ht="15" customHeight="1">
      <c r="A53" s="133" t="s">
        <v>146</v>
      </c>
      <c r="B53" s="134"/>
      <c r="C53" s="135"/>
      <c r="D53" s="136"/>
      <c r="E53" s="137">
        <f>E48-E49+E50-E51-E52</f>
        <v>22695288.12</v>
      </c>
      <c r="F53" s="137">
        <f>F48-F49+F50-F51-F52</f>
        <v>9892000</v>
      </c>
      <c r="G53" s="138">
        <f>E53-F53</f>
        <v>12803288.120000001</v>
      </c>
      <c r="H53" s="139">
        <f>IF(F53=0,0,(G53/F53)*100)</f>
        <v>129.43073311767085</v>
      </c>
    </row>
    <row r="54" ht="13.5" customHeight="1">
      <c r="A54" s="140"/>
    </row>
    <row r="55" ht="13.5" customHeight="1">
      <c r="A55" s="140"/>
    </row>
  </sheetData>
  <mergeCells count="35">
    <mergeCell ref="B42:C42"/>
    <mergeCell ref="B44:C44"/>
    <mergeCell ref="B45:C45"/>
    <mergeCell ref="B35:C35"/>
    <mergeCell ref="B36:C36"/>
    <mergeCell ref="B40:C40"/>
    <mergeCell ref="B41:C41"/>
    <mergeCell ref="B28:C28"/>
    <mergeCell ref="B29:C29"/>
    <mergeCell ref="B33:C33"/>
    <mergeCell ref="B34:C34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16:C16"/>
    <mergeCell ref="B17:C17"/>
    <mergeCell ref="B19:C19"/>
    <mergeCell ref="B11:C11"/>
    <mergeCell ref="B12:C12"/>
    <mergeCell ref="B13:C13"/>
    <mergeCell ref="B14:C14"/>
    <mergeCell ref="B7:C7"/>
    <mergeCell ref="B8:C8"/>
    <mergeCell ref="B9:C9"/>
    <mergeCell ref="B10:C10"/>
    <mergeCell ref="A4:D5"/>
    <mergeCell ref="E4:E5"/>
    <mergeCell ref="F4:F5"/>
    <mergeCell ref="G4:H4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workbookViewId="0" topLeftCell="A1">
      <selection activeCell="C3" sqref="C3"/>
    </sheetView>
  </sheetViews>
  <sheetFormatPr defaultColWidth="9.00390625" defaultRowHeight="16.5"/>
  <cols>
    <col min="1" max="1" width="2.25390625" style="77" customWidth="1"/>
    <col min="2" max="2" width="2.25390625" style="78" customWidth="1"/>
    <col min="3" max="3" width="17.875" style="72" customWidth="1"/>
    <col min="4" max="4" width="17.625" style="79" customWidth="1"/>
    <col min="5" max="5" width="6.75390625" style="79" customWidth="1"/>
    <col min="6" max="6" width="1.875" style="85" customWidth="1"/>
    <col min="7" max="7" width="2.25390625" style="85" customWidth="1"/>
    <col min="8" max="8" width="18.25390625" style="85" customWidth="1"/>
    <col min="9" max="9" width="17.625" style="85" customWidth="1"/>
    <col min="10" max="10" width="6.625" style="85" customWidth="1"/>
    <col min="11" max="16384" width="9.00390625" style="85" customWidth="1"/>
  </cols>
  <sheetData>
    <row r="1" spans="1:5" s="2" customFormat="1" ht="31.5" customHeight="1">
      <c r="A1" s="1"/>
      <c r="C1" s="3"/>
      <c r="D1" s="4"/>
      <c r="E1" s="4"/>
    </row>
    <row r="2" spans="1:10" s="6" customFormat="1" ht="4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</row>
    <row r="3" spans="1:10" s="12" customFormat="1" ht="21.75" customHeight="1">
      <c r="A3" s="7"/>
      <c r="B3" s="8"/>
      <c r="C3" s="9" t="s">
        <v>1</v>
      </c>
      <c r="D3" s="10" t="s">
        <v>2</v>
      </c>
      <c r="E3" s="10"/>
      <c r="F3" s="10"/>
      <c r="G3" s="10"/>
      <c r="H3" s="10"/>
      <c r="I3" s="9"/>
      <c r="J3" s="11" t="s">
        <v>3</v>
      </c>
    </row>
    <row r="4" spans="1:10" s="18" customFormat="1" ht="21.75" customHeight="1">
      <c r="A4" s="13"/>
      <c r="B4" s="14"/>
      <c r="C4" s="14"/>
      <c r="D4" s="15" t="s">
        <v>4</v>
      </c>
      <c r="E4" s="16" t="s">
        <v>5</v>
      </c>
      <c r="F4" s="13"/>
      <c r="G4" s="14"/>
      <c r="H4" s="14"/>
      <c r="I4" s="15" t="s">
        <v>4</v>
      </c>
      <c r="J4" s="17" t="s">
        <v>5</v>
      </c>
    </row>
    <row r="5" spans="1:10" s="24" customFormat="1" ht="33" customHeight="1">
      <c r="A5" s="19"/>
      <c r="B5" s="20" t="s">
        <v>6</v>
      </c>
      <c r="C5" s="20"/>
      <c r="D5" s="21"/>
      <c r="E5" s="22"/>
      <c r="F5" s="19"/>
      <c r="G5" s="20" t="s">
        <v>6</v>
      </c>
      <c r="H5" s="20"/>
      <c r="I5" s="23"/>
      <c r="J5" s="23"/>
    </row>
    <row r="6" spans="1:10" s="30" customFormat="1" ht="24.75" customHeight="1">
      <c r="A6" s="13"/>
      <c r="B6" s="25" t="s">
        <v>7</v>
      </c>
      <c r="C6" s="26"/>
      <c r="D6" s="27">
        <f>SUM(D7,D17,D26,D30,D41,D43,D45)</f>
        <v>28048718397.22</v>
      </c>
      <c r="E6" s="27">
        <f aca="true" t="shared" si="0" ref="E6:E16">IF(D$6&gt;0,(D6/D$6)*100,0)</f>
        <v>100</v>
      </c>
      <c r="F6" s="28"/>
      <c r="G6" s="25" t="s">
        <v>8</v>
      </c>
      <c r="H6" s="26"/>
      <c r="I6" s="27">
        <f>I7+I15+I22+I25+I27</f>
        <v>1240638815</v>
      </c>
      <c r="J6" s="29">
        <f>J7+J15+J22+J25+J27</f>
        <v>4.423156870949811</v>
      </c>
    </row>
    <row r="7" spans="1:10" s="35" customFormat="1" ht="13.5" customHeight="1">
      <c r="A7" s="31" t="s">
        <v>9</v>
      </c>
      <c r="B7" s="32"/>
      <c r="C7" s="33"/>
      <c r="D7" s="27">
        <f>SUM(D8:D16)</f>
        <v>2443094634.4</v>
      </c>
      <c r="E7" s="27">
        <f>SUM(E8:E16)</f>
        <v>8.710182760586106</v>
      </c>
      <c r="F7" s="34" t="s">
        <v>10</v>
      </c>
      <c r="G7" s="32"/>
      <c r="H7" s="33"/>
      <c r="I7" s="27">
        <f>SUM(I8:I14)</f>
        <v>96110210</v>
      </c>
      <c r="J7" s="29">
        <f>SUM(J8:J14)</f>
        <v>0.3426545506960696</v>
      </c>
    </row>
    <row r="8" spans="1:10" s="43" customFormat="1" ht="13.5" customHeight="1">
      <c r="A8" s="7"/>
      <c r="B8" s="36" t="s">
        <v>11</v>
      </c>
      <c r="C8" s="37"/>
      <c r="D8" s="38">
        <v>1794670518.4</v>
      </c>
      <c r="E8" s="39">
        <f t="shared" si="0"/>
        <v>6.398404707781142</v>
      </c>
      <c r="F8" s="40"/>
      <c r="G8" s="41" t="s">
        <v>12</v>
      </c>
      <c r="H8" s="37"/>
      <c r="I8" s="38"/>
      <c r="J8" s="42">
        <f aca="true" t="shared" si="1" ref="J8:J33">IF(I$52&gt;0,(I8/I$52)*100,0)</f>
        <v>0</v>
      </c>
    </row>
    <row r="9" spans="1:10" s="43" customFormat="1" ht="13.5" customHeight="1">
      <c r="A9" s="7"/>
      <c r="B9" s="36" t="s">
        <v>13</v>
      </c>
      <c r="C9" s="37"/>
      <c r="D9" s="38"/>
      <c r="E9" s="39">
        <f t="shared" si="0"/>
        <v>0</v>
      </c>
      <c r="F9" s="40"/>
      <c r="G9" s="41" t="s">
        <v>14</v>
      </c>
      <c r="H9" s="37"/>
      <c r="I9" s="38"/>
      <c r="J9" s="42">
        <f t="shared" si="1"/>
        <v>0</v>
      </c>
    </row>
    <row r="10" spans="1:10" s="43" customFormat="1" ht="13.5" customHeight="1">
      <c r="A10" s="7"/>
      <c r="B10" s="36" t="s">
        <v>15</v>
      </c>
      <c r="C10" s="44"/>
      <c r="D10" s="38"/>
      <c r="E10" s="39">
        <f t="shared" si="0"/>
        <v>0</v>
      </c>
      <c r="F10" s="40"/>
      <c r="G10" s="36" t="s">
        <v>16</v>
      </c>
      <c r="H10" s="37"/>
      <c r="I10" s="38"/>
      <c r="J10" s="42">
        <f t="shared" si="1"/>
        <v>0</v>
      </c>
    </row>
    <row r="11" spans="1:10" s="43" customFormat="1" ht="13.5" customHeight="1">
      <c r="A11" s="7"/>
      <c r="B11" s="36" t="s">
        <v>17</v>
      </c>
      <c r="C11" s="44"/>
      <c r="D11" s="38">
        <v>600000000</v>
      </c>
      <c r="E11" s="39">
        <f t="shared" si="0"/>
        <v>2.139135170109833</v>
      </c>
      <c r="F11" s="40"/>
      <c r="G11" s="36" t="s">
        <v>18</v>
      </c>
      <c r="H11" s="37"/>
      <c r="I11" s="38"/>
      <c r="J11" s="42">
        <f t="shared" si="1"/>
        <v>0</v>
      </c>
    </row>
    <row r="12" spans="1:10" s="43" customFormat="1" ht="13.5" customHeight="1">
      <c r="A12" s="7"/>
      <c r="B12" s="36" t="s">
        <v>19</v>
      </c>
      <c r="C12" s="44"/>
      <c r="D12" s="38">
        <v>44772343</v>
      </c>
      <c r="E12" s="39">
        <f t="shared" si="0"/>
        <v>0.15962348926586795</v>
      </c>
      <c r="F12" s="45"/>
      <c r="G12" s="36" t="s">
        <v>20</v>
      </c>
      <c r="H12" s="37"/>
      <c r="I12" s="38">
        <v>70017545</v>
      </c>
      <c r="J12" s="42">
        <f t="shared" si="1"/>
        <v>0.24962832172374647</v>
      </c>
    </row>
    <row r="13" spans="1:10" s="43" customFormat="1" ht="13.5" customHeight="1">
      <c r="A13" s="7"/>
      <c r="B13" s="36" t="s">
        <v>21</v>
      </c>
      <c r="C13" s="44"/>
      <c r="D13" s="38"/>
      <c r="E13" s="39">
        <f t="shared" si="0"/>
        <v>0</v>
      </c>
      <c r="F13" s="45"/>
      <c r="G13" s="36" t="s">
        <v>22</v>
      </c>
      <c r="H13" s="37"/>
      <c r="I13" s="38"/>
      <c r="J13" s="42">
        <f t="shared" si="1"/>
        <v>0</v>
      </c>
    </row>
    <row r="14" spans="1:10" s="43" customFormat="1" ht="13.5" customHeight="1">
      <c r="A14" s="7"/>
      <c r="B14" s="36" t="s">
        <v>23</v>
      </c>
      <c r="C14" s="44"/>
      <c r="D14" s="38"/>
      <c r="E14" s="39">
        <f t="shared" si="0"/>
        <v>0</v>
      </c>
      <c r="F14" s="45"/>
      <c r="G14" s="36" t="s">
        <v>24</v>
      </c>
      <c r="H14" s="37"/>
      <c r="I14" s="38">
        <v>26092665</v>
      </c>
      <c r="J14" s="42">
        <f t="shared" si="1"/>
        <v>0.09302622897232314</v>
      </c>
    </row>
    <row r="15" spans="1:10" s="43" customFormat="1" ht="13.5" customHeight="1">
      <c r="A15" s="7"/>
      <c r="B15" s="36" t="s">
        <v>25</v>
      </c>
      <c r="C15" s="44"/>
      <c r="D15" s="38">
        <v>1393383</v>
      </c>
      <c r="E15" s="39">
        <f t="shared" si="0"/>
        <v>0.004967724301221915</v>
      </c>
      <c r="F15" s="34" t="s">
        <v>26</v>
      </c>
      <c r="G15" s="32"/>
      <c r="H15" s="33"/>
      <c r="I15" s="27">
        <f>SUM(I16:I21)</f>
        <v>0</v>
      </c>
      <c r="J15" s="29">
        <f>SUM(J16:J21)</f>
        <v>0</v>
      </c>
    </row>
    <row r="16" spans="1:10" s="43" customFormat="1" ht="13.5" customHeight="1">
      <c r="A16" s="7"/>
      <c r="B16" s="36" t="s">
        <v>27</v>
      </c>
      <c r="C16" s="44"/>
      <c r="D16" s="38">
        <v>2258390</v>
      </c>
      <c r="E16" s="39">
        <f t="shared" si="0"/>
        <v>0.008051669128040576</v>
      </c>
      <c r="F16" s="45"/>
      <c r="G16" s="46" t="s">
        <v>28</v>
      </c>
      <c r="H16" s="47"/>
      <c r="I16" s="38"/>
      <c r="J16" s="42">
        <f t="shared" si="1"/>
        <v>0</v>
      </c>
    </row>
    <row r="17" spans="1:10" s="43" customFormat="1" ht="13.5" customHeight="1">
      <c r="A17" s="31" t="s">
        <v>29</v>
      </c>
      <c r="B17" s="32"/>
      <c r="C17" s="33"/>
      <c r="D17" s="27">
        <f>SUM(D18:D25)</f>
        <v>0</v>
      </c>
      <c r="E17" s="27">
        <f>SUM(E18:E25)</f>
        <v>0</v>
      </c>
      <c r="F17" s="40"/>
      <c r="G17" s="36" t="s">
        <v>30</v>
      </c>
      <c r="H17" s="37"/>
      <c r="I17" s="38"/>
      <c r="J17" s="42">
        <f t="shared" si="1"/>
        <v>0</v>
      </c>
    </row>
    <row r="18" spans="1:10" s="35" customFormat="1" ht="13.5" customHeight="1">
      <c r="A18" s="48"/>
      <c r="B18" s="36" t="s">
        <v>31</v>
      </c>
      <c r="C18" s="44"/>
      <c r="D18" s="38"/>
      <c r="E18" s="39">
        <f aca="true" t="shared" si="2" ref="E18:E50">IF(D$6&gt;0,(D18/D$6)*100,0)</f>
        <v>0</v>
      </c>
      <c r="F18" s="45"/>
      <c r="G18" s="36" t="s">
        <v>32</v>
      </c>
      <c r="H18" s="37"/>
      <c r="I18" s="38"/>
      <c r="J18" s="42">
        <f t="shared" si="1"/>
        <v>0</v>
      </c>
    </row>
    <row r="19" spans="1:10" s="35" customFormat="1" ht="13.5" customHeight="1">
      <c r="A19" s="7"/>
      <c r="B19" s="36" t="s">
        <v>33</v>
      </c>
      <c r="C19" s="44"/>
      <c r="D19" s="38"/>
      <c r="E19" s="39">
        <f t="shared" si="2"/>
        <v>0</v>
      </c>
      <c r="F19" s="40"/>
      <c r="G19" s="36" t="s">
        <v>34</v>
      </c>
      <c r="H19" s="37"/>
      <c r="I19" s="38"/>
      <c r="J19" s="42">
        <f t="shared" si="1"/>
        <v>0</v>
      </c>
    </row>
    <row r="20" spans="1:10" s="43" customFormat="1" ht="13.5" customHeight="1">
      <c r="A20" s="7"/>
      <c r="B20" s="36" t="s">
        <v>35</v>
      </c>
      <c r="C20" s="44"/>
      <c r="D20" s="38"/>
      <c r="E20" s="39">
        <f t="shared" si="2"/>
        <v>0</v>
      </c>
      <c r="F20" s="40"/>
      <c r="G20" s="36" t="s">
        <v>36</v>
      </c>
      <c r="H20" s="37"/>
      <c r="I20" s="38"/>
      <c r="J20" s="42">
        <f t="shared" si="1"/>
        <v>0</v>
      </c>
    </row>
    <row r="21" spans="1:10" s="43" customFormat="1" ht="13.5" customHeight="1">
      <c r="A21" s="7"/>
      <c r="B21" s="36" t="s">
        <v>37</v>
      </c>
      <c r="C21" s="44"/>
      <c r="D21" s="38"/>
      <c r="E21" s="39">
        <f t="shared" si="2"/>
        <v>0</v>
      </c>
      <c r="F21" s="40"/>
      <c r="G21" s="36" t="s">
        <v>38</v>
      </c>
      <c r="H21" s="37"/>
      <c r="I21" s="38"/>
      <c r="J21" s="42">
        <f t="shared" si="1"/>
        <v>0</v>
      </c>
    </row>
    <row r="22" spans="1:10" s="43" customFormat="1" ht="13.5" customHeight="1">
      <c r="A22" s="7"/>
      <c r="B22" s="36" t="s">
        <v>39</v>
      </c>
      <c r="C22" s="44"/>
      <c r="D22" s="38"/>
      <c r="E22" s="39">
        <f t="shared" si="2"/>
        <v>0</v>
      </c>
      <c r="F22" s="34" t="s">
        <v>40</v>
      </c>
      <c r="G22" s="32"/>
      <c r="H22" s="33"/>
      <c r="I22" s="27">
        <f>SUM(I23:I24)</f>
        <v>0</v>
      </c>
      <c r="J22" s="29">
        <f>SUM(J23:J24)</f>
        <v>0</v>
      </c>
    </row>
    <row r="23" spans="1:10" s="43" customFormat="1" ht="13.5" customHeight="1">
      <c r="A23" s="7"/>
      <c r="B23" s="36" t="s">
        <v>41</v>
      </c>
      <c r="C23" s="44"/>
      <c r="D23" s="38"/>
      <c r="E23" s="39">
        <f t="shared" si="2"/>
        <v>0</v>
      </c>
      <c r="F23" s="40"/>
      <c r="G23" s="36" t="s">
        <v>42</v>
      </c>
      <c r="H23" s="37"/>
      <c r="I23" s="38"/>
      <c r="J23" s="42">
        <f t="shared" si="1"/>
        <v>0</v>
      </c>
    </row>
    <row r="24" spans="1:10" s="43" customFormat="1" ht="13.5" customHeight="1">
      <c r="A24" s="7"/>
      <c r="B24" s="36" t="s">
        <v>43</v>
      </c>
      <c r="C24" s="44"/>
      <c r="D24" s="38"/>
      <c r="E24" s="39">
        <f t="shared" si="2"/>
        <v>0</v>
      </c>
      <c r="F24" s="40"/>
      <c r="G24" s="36" t="s">
        <v>44</v>
      </c>
      <c r="H24" s="37"/>
      <c r="I24" s="38"/>
      <c r="J24" s="42">
        <f t="shared" si="1"/>
        <v>0</v>
      </c>
    </row>
    <row r="25" spans="1:10" s="43" customFormat="1" ht="13.5" customHeight="1">
      <c r="A25" s="7"/>
      <c r="B25" s="36" t="s">
        <v>45</v>
      </c>
      <c r="C25" s="44"/>
      <c r="D25" s="38"/>
      <c r="E25" s="39">
        <f t="shared" si="2"/>
        <v>0</v>
      </c>
      <c r="F25" s="34" t="s">
        <v>46</v>
      </c>
      <c r="G25" s="32"/>
      <c r="H25" s="33"/>
      <c r="I25" s="27">
        <f>I26</f>
        <v>864744346</v>
      </c>
      <c r="J25" s="29">
        <f>SUM(J26)</f>
        <v>3.0830084061370435</v>
      </c>
    </row>
    <row r="26" spans="1:10" s="35" customFormat="1" ht="13.5" customHeight="1">
      <c r="A26" s="31" t="s">
        <v>47</v>
      </c>
      <c r="B26" s="32"/>
      <c r="C26" s="33"/>
      <c r="D26" s="27">
        <f>SUM(D27:D29)</f>
        <v>0</v>
      </c>
      <c r="E26" s="27">
        <f>SUM(E27:E29)</f>
        <v>0</v>
      </c>
      <c r="F26" s="45"/>
      <c r="G26" s="36" t="s">
        <v>48</v>
      </c>
      <c r="H26" s="37"/>
      <c r="I26" s="38">
        <v>864744346</v>
      </c>
      <c r="J26" s="42">
        <f t="shared" si="1"/>
        <v>3.0830084061370435</v>
      </c>
    </row>
    <row r="27" spans="1:10" s="35" customFormat="1" ht="13.5" customHeight="1">
      <c r="A27" s="7"/>
      <c r="B27" s="36" t="s">
        <v>49</v>
      </c>
      <c r="C27" s="44"/>
      <c r="D27" s="38"/>
      <c r="E27" s="39">
        <f t="shared" si="2"/>
        <v>0</v>
      </c>
      <c r="F27" s="34" t="s">
        <v>50</v>
      </c>
      <c r="G27" s="32"/>
      <c r="H27" s="33"/>
      <c r="I27" s="27">
        <f>SUM(I28:I33)</f>
        <v>279784259</v>
      </c>
      <c r="J27" s="29">
        <f>SUM(J28:J33)</f>
        <v>0.9974939141166975</v>
      </c>
    </row>
    <row r="28" spans="1:10" s="35" customFormat="1" ht="13.5" customHeight="1">
      <c r="A28" s="7"/>
      <c r="B28" s="36" t="s">
        <v>51</v>
      </c>
      <c r="C28" s="44"/>
      <c r="D28" s="38"/>
      <c r="E28" s="39">
        <f t="shared" si="2"/>
        <v>0</v>
      </c>
      <c r="F28" s="45"/>
      <c r="G28" s="36" t="s">
        <v>52</v>
      </c>
      <c r="H28" s="37"/>
      <c r="I28" s="38"/>
      <c r="J28" s="42">
        <f t="shared" si="1"/>
        <v>0</v>
      </c>
    </row>
    <row r="29" spans="1:10" s="35" customFormat="1" ht="13.5" customHeight="1">
      <c r="A29" s="7"/>
      <c r="B29" s="36" t="s">
        <v>53</v>
      </c>
      <c r="C29" s="44"/>
      <c r="D29" s="38"/>
      <c r="E29" s="39">
        <f t="shared" si="2"/>
        <v>0</v>
      </c>
      <c r="F29" s="45"/>
      <c r="G29" s="36" t="s">
        <v>54</v>
      </c>
      <c r="H29" s="37"/>
      <c r="I29" s="38">
        <v>165892033</v>
      </c>
      <c r="J29" s="42">
        <f t="shared" si="1"/>
        <v>0.591442470385535</v>
      </c>
    </row>
    <row r="30" spans="1:10" s="35" customFormat="1" ht="13.5" customHeight="1">
      <c r="A30" s="31" t="s">
        <v>55</v>
      </c>
      <c r="B30" s="32"/>
      <c r="C30" s="33"/>
      <c r="D30" s="27">
        <f>SUM(D31:D40)</f>
        <v>9133080827.62</v>
      </c>
      <c r="E30" s="27">
        <f>SUM(E31:E40)</f>
        <v>32.5614906830296</v>
      </c>
      <c r="F30" s="45"/>
      <c r="G30" s="36" t="s">
        <v>56</v>
      </c>
      <c r="H30" s="37"/>
      <c r="I30" s="38">
        <v>113892226</v>
      </c>
      <c r="J30" s="42">
        <f t="shared" si="1"/>
        <v>0.40605144373116253</v>
      </c>
    </row>
    <row r="31" spans="1:10" s="43" customFormat="1" ht="13.5" customHeight="1">
      <c r="A31" s="7"/>
      <c r="B31" s="36" t="s">
        <v>57</v>
      </c>
      <c r="C31" s="44"/>
      <c r="D31" s="38">
        <v>1908538780</v>
      </c>
      <c r="E31" s="39">
        <f t="shared" si="2"/>
        <v>6.80437071302752</v>
      </c>
      <c r="F31" s="40"/>
      <c r="G31" s="36" t="s">
        <v>58</v>
      </c>
      <c r="H31" s="37"/>
      <c r="I31" s="38"/>
      <c r="J31" s="42">
        <f t="shared" si="1"/>
        <v>0</v>
      </c>
    </row>
    <row r="32" spans="1:10" s="43" customFormat="1" ht="13.5" customHeight="1">
      <c r="A32" s="7"/>
      <c r="B32" s="36" t="s">
        <v>59</v>
      </c>
      <c r="C32" s="44"/>
      <c r="D32" s="38">
        <v>6374671573.54</v>
      </c>
      <c r="E32" s="39">
        <f t="shared" si="2"/>
        <v>22.727140268098005</v>
      </c>
      <c r="F32" s="40"/>
      <c r="G32" s="36" t="s">
        <v>60</v>
      </c>
      <c r="H32" s="37"/>
      <c r="I32" s="38"/>
      <c r="J32" s="42">
        <f t="shared" si="1"/>
        <v>0</v>
      </c>
    </row>
    <row r="33" spans="1:10" s="43" customFormat="1" ht="13.5" customHeight="1">
      <c r="A33" s="7"/>
      <c r="B33" s="36" t="s">
        <v>61</v>
      </c>
      <c r="C33" s="44"/>
      <c r="D33" s="38">
        <v>299096329.39</v>
      </c>
      <c r="E33" s="39">
        <f t="shared" si="2"/>
        <v>1.0663457957481737</v>
      </c>
      <c r="F33" s="45"/>
      <c r="G33" s="36" t="s">
        <v>62</v>
      </c>
      <c r="H33" s="37"/>
      <c r="I33" s="38"/>
      <c r="J33" s="42">
        <f t="shared" si="1"/>
        <v>0</v>
      </c>
    </row>
    <row r="34" spans="1:10" s="43" customFormat="1" ht="13.5" customHeight="1">
      <c r="A34" s="7"/>
      <c r="B34" s="36" t="s">
        <v>63</v>
      </c>
      <c r="C34" s="44"/>
      <c r="D34" s="38">
        <v>206006176.28</v>
      </c>
      <c r="E34" s="39">
        <f t="shared" si="2"/>
        <v>0.7344584282339899</v>
      </c>
      <c r="F34" s="40"/>
      <c r="G34" s="41"/>
      <c r="H34" s="37"/>
      <c r="I34" s="39"/>
      <c r="J34" s="42"/>
    </row>
    <row r="35" spans="1:10" s="43" customFormat="1" ht="13.5" customHeight="1">
      <c r="A35" s="7"/>
      <c r="B35" s="36" t="s">
        <v>64</v>
      </c>
      <c r="C35" s="44"/>
      <c r="D35" s="38">
        <v>328399786.65</v>
      </c>
      <c r="E35" s="39">
        <f t="shared" si="2"/>
        <v>1.1708192224659675</v>
      </c>
      <c r="F35" s="40"/>
      <c r="G35" s="49" t="s">
        <v>65</v>
      </c>
      <c r="H35" s="50"/>
      <c r="I35" s="27">
        <f>SUM(I36,I39,I41,I45,I50)</f>
        <v>26808079582.219997</v>
      </c>
      <c r="J35" s="29">
        <f>J36+J39+J41+J45+J50</f>
        <v>95.57684312905019</v>
      </c>
    </row>
    <row r="36" spans="1:10" s="43" customFormat="1" ht="13.5" customHeight="1">
      <c r="A36" s="7"/>
      <c r="B36" s="36" t="s">
        <v>66</v>
      </c>
      <c r="C36" s="44"/>
      <c r="D36" s="38">
        <v>6731715.76</v>
      </c>
      <c r="E36" s="39">
        <f t="shared" si="2"/>
        <v>0.024000083228997732</v>
      </c>
      <c r="F36" s="34" t="s">
        <v>67</v>
      </c>
      <c r="G36" s="32"/>
      <c r="H36" s="33"/>
      <c r="I36" s="27">
        <f>SUM(I37:I38)</f>
        <v>9105104306.72</v>
      </c>
      <c r="J36" s="29">
        <f>SUM(J37:J38)</f>
        <v>32.4617480833721</v>
      </c>
    </row>
    <row r="37" spans="1:10" s="43" customFormat="1" ht="13.5" customHeight="1">
      <c r="A37" s="7"/>
      <c r="B37" s="36" t="s">
        <v>68</v>
      </c>
      <c r="C37" s="44"/>
      <c r="D37" s="38"/>
      <c r="E37" s="39">
        <f t="shared" si="2"/>
        <v>0</v>
      </c>
      <c r="F37" s="45"/>
      <c r="G37" s="36" t="s">
        <v>67</v>
      </c>
      <c r="H37" s="37"/>
      <c r="I37" s="38">
        <v>9105104306.72</v>
      </c>
      <c r="J37" s="42">
        <f aca="true" t="shared" si="3" ref="J37:J51">IF(I$52&gt;0,(I37/I$52)*100,0)</f>
        <v>32.4617480833721</v>
      </c>
    </row>
    <row r="38" spans="1:10" s="43" customFormat="1" ht="13.5" customHeight="1">
      <c r="A38" s="7"/>
      <c r="B38" s="36" t="s">
        <v>69</v>
      </c>
      <c r="C38" s="44"/>
      <c r="D38" s="38">
        <v>9636466</v>
      </c>
      <c r="E38" s="39">
        <f t="shared" si="2"/>
        <v>0.03435617222694603</v>
      </c>
      <c r="F38" s="45"/>
      <c r="G38" s="36" t="s">
        <v>70</v>
      </c>
      <c r="H38" s="37"/>
      <c r="I38" s="38"/>
      <c r="J38" s="42">
        <f t="shared" si="3"/>
        <v>0</v>
      </c>
    </row>
    <row r="39" spans="1:10" s="43" customFormat="1" ht="13.5" customHeight="1">
      <c r="A39" s="7"/>
      <c r="B39" s="36" t="s">
        <v>71</v>
      </c>
      <c r="C39" s="44"/>
      <c r="D39" s="38"/>
      <c r="E39" s="39">
        <f t="shared" si="2"/>
        <v>0</v>
      </c>
      <c r="F39" s="34" t="s">
        <v>72</v>
      </c>
      <c r="G39" s="32"/>
      <c r="H39" s="33"/>
      <c r="I39" s="27">
        <f>SUM(I40)</f>
        <v>17612221240.74</v>
      </c>
      <c r="J39" s="29">
        <f>SUM(J40)</f>
        <v>62.79153646637062</v>
      </c>
    </row>
    <row r="40" spans="1:14" s="43" customFormat="1" ht="13.5" customHeight="1">
      <c r="A40" s="7"/>
      <c r="B40" s="36" t="s">
        <v>73</v>
      </c>
      <c r="C40" s="44"/>
      <c r="D40" s="38"/>
      <c r="E40" s="39">
        <f t="shared" si="2"/>
        <v>0</v>
      </c>
      <c r="F40" s="51"/>
      <c r="G40" s="36" t="s">
        <v>72</v>
      </c>
      <c r="H40" s="44"/>
      <c r="I40" s="38">
        <v>17612221240.74</v>
      </c>
      <c r="J40" s="42">
        <f t="shared" si="3"/>
        <v>62.79153646637062</v>
      </c>
      <c r="K40" s="48"/>
      <c r="L40" s="52"/>
      <c r="M40" s="53"/>
      <c r="N40" s="54"/>
    </row>
    <row r="41" spans="1:14" s="43" customFormat="1" ht="13.5" customHeight="1">
      <c r="A41" s="31" t="s">
        <v>74</v>
      </c>
      <c r="B41" s="32"/>
      <c r="C41" s="33"/>
      <c r="D41" s="27">
        <f>D42</f>
        <v>0</v>
      </c>
      <c r="E41" s="27">
        <f>SUM(E42)</f>
        <v>0</v>
      </c>
      <c r="F41" s="34" t="s">
        <v>75</v>
      </c>
      <c r="G41" s="32"/>
      <c r="H41" s="33"/>
      <c r="I41" s="27">
        <f>SUM(I42:I44)</f>
        <v>90754034.76</v>
      </c>
      <c r="J41" s="29">
        <f>SUM(J42:J44)</f>
        <v>0.32355857930747717</v>
      </c>
      <c r="K41" s="48"/>
      <c r="L41" s="52"/>
      <c r="M41" s="53"/>
      <c r="N41" s="54"/>
    </row>
    <row r="42" spans="1:14" s="35" customFormat="1" ht="13.5" customHeight="1">
      <c r="A42" s="7"/>
      <c r="B42" s="36" t="s">
        <v>76</v>
      </c>
      <c r="C42" s="44"/>
      <c r="D42" s="38"/>
      <c r="E42" s="39">
        <f t="shared" si="2"/>
        <v>0</v>
      </c>
      <c r="F42" s="40"/>
      <c r="G42" s="36" t="s">
        <v>77</v>
      </c>
      <c r="H42" s="44"/>
      <c r="I42" s="38">
        <v>68058746.64</v>
      </c>
      <c r="J42" s="42">
        <f t="shared" si="3"/>
        <v>0.24264476428536405</v>
      </c>
      <c r="K42" s="48"/>
      <c r="L42" s="52"/>
      <c r="M42" s="53"/>
      <c r="N42" s="54"/>
    </row>
    <row r="43" spans="1:14" s="43" customFormat="1" ht="13.5" customHeight="1">
      <c r="A43" s="31" t="s">
        <v>78</v>
      </c>
      <c r="B43" s="32"/>
      <c r="C43" s="33"/>
      <c r="D43" s="27">
        <f>D44</f>
        <v>4248050</v>
      </c>
      <c r="E43" s="27">
        <f>SUM(E44)</f>
        <v>0.015145255265641791</v>
      </c>
      <c r="F43" s="51"/>
      <c r="G43" s="36" t="s">
        <v>79</v>
      </c>
      <c r="H43" s="44"/>
      <c r="I43" s="38">
        <v>22695288.12</v>
      </c>
      <c r="J43" s="42">
        <f t="shared" si="3"/>
        <v>0.08091381502211313</v>
      </c>
      <c r="K43" s="48"/>
      <c r="L43" s="52"/>
      <c r="M43" s="53"/>
      <c r="N43" s="54"/>
    </row>
    <row r="44" spans="1:14" s="43" customFormat="1" ht="14.25" customHeight="1">
      <c r="A44" s="7"/>
      <c r="B44" s="36" t="s">
        <v>80</v>
      </c>
      <c r="C44" s="44"/>
      <c r="D44" s="38">
        <v>4248050</v>
      </c>
      <c r="E44" s="39">
        <f t="shared" si="2"/>
        <v>0.015145255265641791</v>
      </c>
      <c r="F44" s="51"/>
      <c r="G44" s="36" t="s">
        <v>81</v>
      </c>
      <c r="H44" s="37"/>
      <c r="I44" s="38"/>
      <c r="J44" s="42">
        <f t="shared" si="3"/>
        <v>0</v>
      </c>
      <c r="K44" s="48"/>
      <c r="L44" s="52"/>
      <c r="M44" s="53"/>
      <c r="N44" s="54"/>
    </row>
    <row r="45" spans="1:14" s="55" customFormat="1" ht="13.5" customHeight="1">
      <c r="A45" s="31" t="s">
        <v>82</v>
      </c>
      <c r="B45" s="32"/>
      <c r="C45" s="33"/>
      <c r="D45" s="27">
        <f>SUM(D46:D50)</f>
        <v>16468294885.2</v>
      </c>
      <c r="E45" s="27">
        <f>SUM(E46:E50)</f>
        <v>58.71318130111866</v>
      </c>
      <c r="F45" s="34" t="s">
        <v>83</v>
      </c>
      <c r="G45" s="32"/>
      <c r="H45" s="33"/>
      <c r="I45" s="27">
        <f>SUM(I46:I49)</f>
        <v>0</v>
      </c>
      <c r="J45" s="29">
        <f>SUM(J46:J49)</f>
        <v>0</v>
      </c>
      <c r="K45" s="48"/>
      <c r="L45" s="52"/>
      <c r="M45" s="53"/>
      <c r="N45" s="54"/>
    </row>
    <row r="46" spans="1:10" s="56" customFormat="1" ht="13.5" customHeight="1">
      <c r="A46" s="7"/>
      <c r="B46" s="36" t="s">
        <v>84</v>
      </c>
      <c r="C46" s="44"/>
      <c r="D46" s="38">
        <v>15594688460.2</v>
      </c>
      <c r="E46" s="39">
        <f t="shared" si="2"/>
        <v>55.59857758686629</v>
      </c>
      <c r="F46" s="51"/>
      <c r="G46" s="36" t="s">
        <v>85</v>
      </c>
      <c r="H46" s="44"/>
      <c r="I46" s="38"/>
      <c r="J46" s="42">
        <f t="shared" si="3"/>
        <v>0</v>
      </c>
    </row>
    <row r="47" spans="1:10" s="57" customFormat="1" ht="13.5" customHeight="1">
      <c r="A47" s="7"/>
      <c r="B47" s="36" t="s">
        <v>86</v>
      </c>
      <c r="C47" s="44"/>
      <c r="D47" s="38">
        <v>149514221</v>
      </c>
      <c r="E47" s="39">
        <f t="shared" si="2"/>
        <v>0.5330518809544569</v>
      </c>
      <c r="F47" s="51"/>
      <c r="G47" s="36" t="s">
        <v>87</v>
      </c>
      <c r="H47" s="44"/>
      <c r="I47" s="38"/>
      <c r="J47" s="42">
        <f t="shared" si="3"/>
        <v>0</v>
      </c>
    </row>
    <row r="48" spans="1:10" s="57" customFormat="1" ht="13.5" customHeight="1">
      <c r="A48" s="7"/>
      <c r="B48" s="36" t="s">
        <v>88</v>
      </c>
      <c r="C48" s="44"/>
      <c r="D48" s="38">
        <v>724092204</v>
      </c>
      <c r="E48" s="39">
        <f t="shared" si="2"/>
        <v>2.581551833297906</v>
      </c>
      <c r="F48" s="51"/>
      <c r="G48" s="36" t="s">
        <v>89</v>
      </c>
      <c r="H48" s="44"/>
      <c r="I48" s="38"/>
      <c r="J48" s="42">
        <f t="shared" si="3"/>
        <v>0</v>
      </c>
    </row>
    <row r="49" spans="1:10" s="57" customFormat="1" ht="13.5" customHeight="1">
      <c r="A49" s="7"/>
      <c r="B49" s="36" t="s">
        <v>90</v>
      </c>
      <c r="C49" s="44"/>
      <c r="D49" s="38"/>
      <c r="E49" s="39">
        <f t="shared" si="2"/>
        <v>0</v>
      </c>
      <c r="F49" s="51"/>
      <c r="G49" s="58" t="s">
        <v>91</v>
      </c>
      <c r="H49" s="59"/>
      <c r="I49" s="38"/>
      <c r="J49" s="42">
        <f t="shared" si="3"/>
        <v>0</v>
      </c>
    </row>
    <row r="50" spans="1:10" s="57" customFormat="1" ht="13.5" customHeight="1">
      <c r="A50" s="7"/>
      <c r="B50" s="36" t="s">
        <v>92</v>
      </c>
      <c r="C50" s="37"/>
      <c r="D50" s="38"/>
      <c r="E50" s="39">
        <f t="shared" si="2"/>
        <v>0</v>
      </c>
      <c r="F50" s="34" t="s">
        <v>93</v>
      </c>
      <c r="G50" s="32"/>
      <c r="H50" s="33"/>
      <c r="I50" s="27">
        <f>I51</f>
        <v>0</v>
      </c>
      <c r="J50" s="29">
        <f>SUM(J51)</f>
        <v>0</v>
      </c>
    </row>
    <row r="51" spans="1:10" s="57" customFormat="1" ht="13.5" customHeight="1">
      <c r="A51" s="7"/>
      <c r="B51" s="60"/>
      <c r="C51" s="61"/>
      <c r="D51" s="39"/>
      <c r="E51" s="39"/>
      <c r="F51" s="62"/>
      <c r="G51" s="36" t="s">
        <v>93</v>
      </c>
      <c r="H51" s="44"/>
      <c r="I51" s="38"/>
      <c r="J51" s="42">
        <f t="shared" si="3"/>
        <v>0</v>
      </c>
    </row>
    <row r="52" spans="1:10" s="70" customFormat="1" ht="21.75" customHeight="1">
      <c r="A52" s="63"/>
      <c r="B52" s="64" t="s">
        <v>94</v>
      </c>
      <c r="C52" s="65"/>
      <c r="D52" s="66">
        <f>D6</f>
        <v>28048718397.22</v>
      </c>
      <c r="E52" s="67">
        <f>E6</f>
        <v>100</v>
      </c>
      <c r="F52" s="68"/>
      <c r="G52" s="64" t="s">
        <v>94</v>
      </c>
      <c r="H52" s="65"/>
      <c r="I52" s="66">
        <f>I6+I35</f>
        <v>28048718397.219997</v>
      </c>
      <c r="J52" s="69">
        <f>J6+J35</f>
        <v>100</v>
      </c>
    </row>
    <row r="53" spans="1:10" s="72" customFormat="1" ht="15" customHeight="1">
      <c r="A53" s="71" t="s">
        <v>95</v>
      </c>
      <c r="B53" s="71"/>
      <c r="C53" s="71"/>
      <c r="D53" s="71"/>
      <c r="E53" s="71"/>
      <c r="F53" s="71"/>
      <c r="G53" s="71"/>
      <c r="H53" s="71"/>
      <c r="I53" s="71"/>
      <c r="J53" s="71"/>
    </row>
    <row r="54" spans="1:10" s="72" customFormat="1" ht="15" customHeight="1">
      <c r="A54" s="73"/>
      <c r="B54" s="73"/>
      <c r="C54" s="73"/>
      <c r="D54" s="74"/>
      <c r="E54" s="73"/>
      <c r="F54" s="73"/>
      <c r="G54" s="73"/>
      <c r="H54" s="43"/>
      <c r="I54" s="43"/>
      <c r="J54" s="43"/>
    </row>
    <row r="55" spans="1:10" s="72" customFormat="1" ht="12.75" customHeight="1">
      <c r="A55" s="75"/>
      <c r="D55" s="76"/>
      <c r="E55" s="76"/>
      <c r="F55" s="35"/>
      <c r="G55" s="35"/>
      <c r="H55" s="35"/>
      <c r="I55" s="35"/>
      <c r="J55" s="35"/>
    </row>
    <row r="56" spans="1:10" s="72" customFormat="1" ht="12.75" customHeight="1">
      <c r="A56" s="77"/>
      <c r="B56" s="78"/>
      <c r="D56" s="79"/>
      <c r="E56" s="79"/>
      <c r="F56" s="43"/>
      <c r="G56" s="43"/>
      <c r="H56" s="43"/>
      <c r="I56" s="43"/>
      <c r="J56" s="43"/>
    </row>
    <row r="57" spans="1:10" s="2" customFormat="1" ht="16.5" customHeight="1">
      <c r="A57" s="77"/>
      <c r="B57" s="78"/>
      <c r="C57" s="72"/>
      <c r="D57" s="79"/>
      <c r="E57" s="79"/>
      <c r="F57" s="55"/>
      <c r="G57" s="55"/>
      <c r="H57" s="55"/>
      <c r="I57" s="55"/>
      <c r="J57" s="55"/>
    </row>
    <row r="58" spans="1:10" s="81" customFormat="1" ht="26.25" customHeight="1">
      <c r="A58" s="77"/>
      <c r="B58" s="78"/>
      <c r="C58" s="72"/>
      <c r="D58" s="79"/>
      <c r="E58" s="79"/>
      <c r="F58" s="80"/>
      <c r="G58" s="80"/>
      <c r="H58" s="80"/>
      <c r="I58" s="80"/>
      <c r="J58" s="80"/>
    </row>
    <row r="59" spans="1:10" s="83" customFormat="1" ht="18" customHeight="1">
      <c r="A59" s="77"/>
      <c r="B59" s="78"/>
      <c r="C59" s="72"/>
      <c r="D59" s="79"/>
      <c r="E59" s="79"/>
      <c r="F59" s="82"/>
      <c r="G59" s="82"/>
      <c r="H59" s="82"/>
      <c r="I59" s="82"/>
      <c r="J59" s="82"/>
    </row>
    <row r="60" spans="1:10" s="12" customFormat="1" ht="27" customHeight="1">
      <c r="A60" s="77"/>
      <c r="B60" s="78"/>
      <c r="C60" s="72"/>
      <c r="D60" s="79"/>
      <c r="E60" s="79"/>
      <c r="F60" s="84"/>
      <c r="G60" s="84"/>
      <c r="H60" s="84"/>
      <c r="I60" s="84"/>
      <c r="J60" s="84"/>
    </row>
    <row r="61" spans="1:10" s="18" customFormat="1" ht="21.75" customHeight="1">
      <c r="A61" s="77"/>
      <c r="B61" s="78"/>
      <c r="C61" s="72"/>
      <c r="D61" s="79"/>
      <c r="E61" s="79"/>
      <c r="F61" s="78"/>
      <c r="G61" s="78"/>
      <c r="H61" s="78"/>
      <c r="I61" s="78"/>
      <c r="J61" s="78"/>
    </row>
    <row r="62" spans="1:10" s="24" customFormat="1" ht="33" customHeight="1">
      <c r="A62" s="77"/>
      <c r="B62" s="78"/>
      <c r="C62" s="72"/>
      <c r="D62" s="79"/>
      <c r="E62" s="79"/>
      <c r="F62" s="56"/>
      <c r="G62" s="56"/>
      <c r="H62" s="56"/>
      <c r="I62" s="56"/>
      <c r="J62" s="56"/>
    </row>
    <row r="63" spans="1:10" s="24" customFormat="1" ht="6.75" customHeight="1">
      <c r="A63" s="77"/>
      <c r="B63" s="78"/>
      <c r="C63" s="72"/>
      <c r="D63" s="79"/>
      <c r="E63" s="79"/>
      <c r="F63" s="57"/>
      <c r="G63" s="57"/>
      <c r="H63" s="57"/>
      <c r="I63" s="57"/>
      <c r="J63" s="57"/>
    </row>
    <row r="64" spans="1:10" s="30" customFormat="1" ht="15" customHeight="1">
      <c r="A64" s="77"/>
      <c r="B64" s="78"/>
      <c r="C64" s="72"/>
      <c r="D64" s="79"/>
      <c r="E64" s="79"/>
      <c r="F64" s="57"/>
      <c r="G64" s="57"/>
      <c r="H64" s="57"/>
      <c r="I64" s="57"/>
      <c r="J64" s="57"/>
    </row>
    <row r="65" spans="6:10" ht="7.5" customHeight="1">
      <c r="F65" s="57"/>
      <c r="G65" s="57"/>
      <c r="H65" s="57"/>
      <c r="I65" s="57"/>
      <c r="J65" s="57"/>
    </row>
    <row r="66" spans="6:10" ht="19.5" customHeight="1">
      <c r="F66" s="57"/>
      <c r="G66" s="57"/>
      <c r="H66" s="57"/>
      <c r="I66" s="57"/>
      <c r="J66" s="57"/>
    </row>
    <row r="67" spans="6:10" ht="19.5" customHeight="1">
      <c r="F67" s="30"/>
      <c r="G67" s="30"/>
      <c r="H67" s="30"/>
      <c r="I67" s="30"/>
      <c r="J67" s="30"/>
    </row>
    <row r="68" spans="6:10" ht="19.5" customHeight="1">
      <c r="F68" s="70"/>
      <c r="G68" s="70"/>
      <c r="H68" s="70"/>
      <c r="I68" s="70"/>
      <c r="J68" s="70"/>
    </row>
    <row r="69" spans="6:10" ht="19.5" customHeight="1">
      <c r="F69" s="72"/>
      <c r="G69" s="72"/>
      <c r="H69" s="72"/>
      <c r="I69" s="72"/>
      <c r="J69" s="72"/>
    </row>
    <row r="70" spans="6:10" ht="19.5" customHeight="1">
      <c r="F70" s="72"/>
      <c r="G70" s="72"/>
      <c r="H70" s="72"/>
      <c r="I70" s="72"/>
      <c r="J70" s="72"/>
    </row>
    <row r="71" spans="6:10" ht="19.5" customHeight="1">
      <c r="F71" s="72"/>
      <c r="G71" s="72"/>
      <c r="H71" s="72"/>
      <c r="I71" s="72"/>
      <c r="J71" s="72"/>
    </row>
    <row r="72" spans="6:10" ht="19.5" customHeight="1">
      <c r="F72" s="72"/>
      <c r="G72" s="72"/>
      <c r="H72" s="72"/>
      <c r="I72" s="72"/>
      <c r="J72" s="72"/>
    </row>
    <row r="73" spans="6:10" ht="19.5" customHeight="1">
      <c r="F73" s="72"/>
      <c r="G73" s="72"/>
      <c r="H73" s="72"/>
      <c r="I73" s="72"/>
      <c r="J73" s="72"/>
    </row>
    <row r="74" spans="6:10" ht="19.5" customHeight="1">
      <c r="F74" s="2"/>
      <c r="G74" s="2"/>
      <c r="H74" s="2"/>
      <c r="I74" s="2"/>
      <c r="J74" s="2"/>
    </row>
    <row r="75" spans="6:10" ht="19.5" customHeight="1">
      <c r="F75" s="81"/>
      <c r="G75" s="81"/>
      <c r="H75" s="81"/>
      <c r="I75" s="81"/>
      <c r="J75" s="81"/>
    </row>
    <row r="76" spans="6:10" ht="19.5" customHeight="1">
      <c r="F76" s="83"/>
      <c r="G76" s="83"/>
      <c r="H76" s="83"/>
      <c r="I76" s="83"/>
      <c r="J76" s="83"/>
    </row>
    <row r="77" spans="6:10" ht="19.5" customHeight="1">
      <c r="F77" s="12"/>
      <c r="G77" s="12"/>
      <c r="H77" s="12"/>
      <c r="I77" s="12"/>
      <c r="J77" s="12"/>
    </row>
    <row r="78" spans="6:10" ht="19.5" customHeight="1">
      <c r="F78" s="18"/>
      <c r="G78" s="18"/>
      <c r="H78" s="18"/>
      <c r="I78" s="18"/>
      <c r="J78" s="18"/>
    </row>
    <row r="79" spans="6:10" ht="19.5" customHeight="1">
      <c r="F79" s="24"/>
      <c r="G79" s="24"/>
      <c r="H79" s="24"/>
      <c r="I79" s="24"/>
      <c r="J79" s="24"/>
    </row>
    <row r="80" spans="6:10" ht="19.5" customHeight="1">
      <c r="F80" s="24"/>
      <c r="G80" s="24"/>
      <c r="H80" s="24"/>
      <c r="I80" s="24"/>
      <c r="J80" s="24"/>
    </row>
    <row r="81" spans="6:10" ht="19.5" customHeight="1">
      <c r="F81" s="30"/>
      <c r="G81" s="30"/>
      <c r="H81" s="30"/>
      <c r="I81" s="30"/>
      <c r="J81" s="30"/>
    </row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41.25" customHeight="1"/>
    <row r="93" spans="1:10" s="70" customFormat="1" ht="25.5" customHeight="1">
      <c r="A93" s="77"/>
      <c r="B93" s="78"/>
      <c r="C93" s="72"/>
      <c r="D93" s="79"/>
      <c r="E93" s="79"/>
      <c r="F93" s="85"/>
      <c r="G93" s="85"/>
      <c r="H93" s="85"/>
      <c r="I93" s="85"/>
      <c r="J93" s="85"/>
    </row>
    <row r="110" spans="6:10" ht="16.5">
      <c r="F110" s="70"/>
      <c r="G110" s="70"/>
      <c r="H110" s="70"/>
      <c r="I110" s="70"/>
      <c r="J110" s="70"/>
    </row>
  </sheetData>
  <mergeCells count="98">
    <mergeCell ref="G51:H51"/>
    <mergeCell ref="A53:J53"/>
    <mergeCell ref="A54:C54"/>
    <mergeCell ref="E54:G54"/>
    <mergeCell ref="B49:C49"/>
    <mergeCell ref="G49:H49"/>
    <mergeCell ref="B50:C50"/>
    <mergeCell ref="F50:H50"/>
    <mergeCell ref="B47:C47"/>
    <mergeCell ref="G47:H47"/>
    <mergeCell ref="B48:C48"/>
    <mergeCell ref="G48:H48"/>
    <mergeCell ref="A45:C45"/>
    <mergeCell ref="F45:H45"/>
    <mergeCell ref="B46:C46"/>
    <mergeCell ref="G46:H46"/>
    <mergeCell ref="A43:C43"/>
    <mergeCell ref="G43:H43"/>
    <mergeCell ref="B44:C44"/>
    <mergeCell ref="G44:H44"/>
    <mergeCell ref="A41:C41"/>
    <mergeCell ref="F41:H41"/>
    <mergeCell ref="B42:C42"/>
    <mergeCell ref="G42:H42"/>
    <mergeCell ref="B39:C39"/>
    <mergeCell ref="F39:H39"/>
    <mergeCell ref="B40:C40"/>
    <mergeCell ref="G40:H40"/>
    <mergeCell ref="B37:C37"/>
    <mergeCell ref="G37:H37"/>
    <mergeCell ref="B38:C38"/>
    <mergeCell ref="G38:H38"/>
    <mergeCell ref="B35:C35"/>
    <mergeCell ref="G35:H35"/>
    <mergeCell ref="B36:C36"/>
    <mergeCell ref="F36:H36"/>
    <mergeCell ref="B33:C33"/>
    <mergeCell ref="G33:H33"/>
    <mergeCell ref="B34:C34"/>
    <mergeCell ref="G34:H34"/>
    <mergeCell ref="B31:C31"/>
    <mergeCell ref="G31:H31"/>
    <mergeCell ref="B32:C32"/>
    <mergeCell ref="G32:H32"/>
    <mergeCell ref="B29:C29"/>
    <mergeCell ref="G29:H29"/>
    <mergeCell ref="A30:C30"/>
    <mergeCell ref="G30:H30"/>
    <mergeCell ref="B27:C27"/>
    <mergeCell ref="F27:H27"/>
    <mergeCell ref="B28:C28"/>
    <mergeCell ref="G28:H28"/>
    <mergeCell ref="B25:C25"/>
    <mergeCell ref="F25:H25"/>
    <mergeCell ref="A26:C26"/>
    <mergeCell ref="G26:H26"/>
    <mergeCell ref="B23:C23"/>
    <mergeCell ref="G23:H23"/>
    <mergeCell ref="B24:C24"/>
    <mergeCell ref="G24:H24"/>
    <mergeCell ref="B21:C21"/>
    <mergeCell ref="G21:H21"/>
    <mergeCell ref="B22:C22"/>
    <mergeCell ref="F22:H22"/>
    <mergeCell ref="B19:C19"/>
    <mergeCell ref="G19:H19"/>
    <mergeCell ref="B20:C20"/>
    <mergeCell ref="G20:H20"/>
    <mergeCell ref="A17:C17"/>
    <mergeCell ref="G17:H17"/>
    <mergeCell ref="B18:C18"/>
    <mergeCell ref="G18:H18"/>
    <mergeCell ref="B15:C15"/>
    <mergeCell ref="F15:H15"/>
    <mergeCell ref="B16:C16"/>
    <mergeCell ref="G16:H16"/>
    <mergeCell ref="B13:C13"/>
    <mergeCell ref="G13:H13"/>
    <mergeCell ref="B14:C14"/>
    <mergeCell ref="G14:H14"/>
    <mergeCell ref="B11:C11"/>
    <mergeCell ref="G11:H11"/>
    <mergeCell ref="B12:C12"/>
    <mergeCell ref="G12:H12"/>
    <mergeCell ref="B9:C9"/>
    <mergeCell ref="G9:H9"/>
    <mergeCell ref="B10:C10"/>
    <mergeCell ref="G10:H10"/>
    <mergeCell ref="A7:C7"/>
    <mergeCell ref="F7:H7"/>
    <mergeCell ref="B8:C8"/>
    <mergeCell ref="G8:H8"/>
    <mergeCell ref="A2:J2"/>
    <mergeCell ref="D3:H3"/>
    <mergeCell ref="D4:D5"/>
    <mergeCell ref="E4:E5"/>
    <mergeCell ref="I4:I5"/>
    <mergeCell ref="J4:J5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2009-09-18T08:00:06Z</cp:lastPrinted>
  <dcterms:created xsi:type="dcterms:W3CDTF">2009-09-18T07:57:20Z</dcterms:created>
  <dcterms:modified xsi:type="dcterms:W3CDTF">2009-09-18T08:00:14Z</dcterms:modified>
  <cp:category/>
  <cp:version/>
  <cp:contentType/>
  <cp:contentStatus/>
</cp:coreProperties>
</file>