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<sst xmlns="http://schemas.openxmlformats.org/spreadsheetml/2006/main" count="107" uniqueCount="76">
  <si>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</si>
  <si>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</si>
  <si>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</si>
  <si>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</si>
  <si>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</si>
  <si>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</si>
  <si>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</si>
  <si>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</si>
  <si>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</si>
  <si>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</si>
  <si>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</si>
  <si>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</si>
  <si>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</si>
  <si>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</si>
  <si>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</si>
  <si>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</si>
  <si>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</si>
  <si>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</si>
  <si>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</si>
  <si>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</si>
  <si>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</si>
  <si>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</si>
  <si>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</si>
  <si>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</si>
  <si>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</si>
  <si>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</si>
  <si>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</si>
  <si>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   </t>
  </si>
  <si>
    <t>資產負債清理查核表</t>
  </si>
  <si>
    <t>清理收入</t>
  </si>
  <si>
    <t xml:space="preserve">    存貨 </t>
  </si>
  <si>
    <t>　預付款項</t>
  </si>
  <si>
    <t>　短期墊款</t>
  </si>
  <si>
    <t>基金長期投資及應收款</t>
  </si>
  <si>
    <t xml:space="preserve">    長期投資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</si>
  <si>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</si>
  <si>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</si>
  <si>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</si>
  <si>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</si>
  <si>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</si>
  <si>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</si>
  <si>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負     債</t>
  </si>
  <si>
    <t>流動負債</t>
  </si>
  <si>
    <t xml:space="preserve">    短期債務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</si>
  <si>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</si>
  <si>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</si>
  <si>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</si>
  <si>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</si>
  <si>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</si>
  <si>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</si>
  <si>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</si>
  <si>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</si>
  <si>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</si>
  <si>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</si>
  <si>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</si>
  <si>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</si>
  <si>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</si>
  <si>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</si>
  <si>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>臺灣新生報業股份有限公司</t>
  </si>
  <si>
    <t>清理費用</t>
  </si>
  <si>
    <t>　投資收益</t>
  </si>
  <si>
    <r>
      <t xml:space="preserve">    </t>
    </r>
    <r>
      <rPr>
        <sz val="12"/>
        <rFont val="細明體"/>
        <family val="3"/>
      </rPr>
      <t>利息費用</t>
    </r>
  </si>
  <si>
    <t>原列決算數</t>
  </si>
  <si>
    <t>累積虧損</t>
  </si>
  <si>
    <r>
      <t xml:space="preserve">    </t>
    </r>
    <r>
      <rPr>
        <sz val="12"/>
        <rFont val="細明體"/>
        <family val="3"/>
      </rPr>
      <t>財產交易利益</t>
    </r>
  </si>
  <si>
    <t xml:space="preserve">    單位：新臺幣元                                   （負債及業主權益部分）</t>
  </si>
  <si>
    <t>單位：新臺幣元</t>
  </si>
  <si>
    <t>　購建中固定資產</t>
  </si>
  <si>
    <r>
      <t xml:space="preserve">    </t>
    </r>
    <r>
      <rPr>
        <sz val="11"/>
        <rFont val="新細明體"/>
        <family val="1"/>
      </rPr>
      <t>長期應收款項</t>
    </r>
  </si>
  <si>
    <t xml:space="preserve">    短期投資</t>
  </si>
  <si>
    <t xml:space="preserve">    應付款項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</si>
  <si>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</si>
  <si>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</si>
  <si>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>中華民國</t>
    </r>
    <r>
      <rPr>
        <sz val="12"/>
        <rFont val="Times New Roman"/>
        <family val="1"/>
      </rPr>
      <t xml:space="preserve"> 94 </t>
    </r>
    <r>
      <rPr>
        <sz val="12"/>
        <rFont val="新細明體"/>
        <family val="0"/>
      </rPr>
      <t>年</t>
    </r>
  </si>
  <si>
    <t>庫藏股票</t>
  </si>
  <si>
    <t>　庫藏股票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</si>
</sst>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7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centerContinuous"/>
    </xf>
    <xf numFmtId="180" fontId="18" fillId="0" borderId="0" xfId="0" applyNumberFormat="1" applyFont="1" applyAlignment="1">
      <alignment horizontal="right"/>
    </xf>
    <xf numFmtId="180" fontId="16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21" fillId="0" borderId="0" xfId="0" applyNumberFormat="1" applyFont="1" applyAlignment="1">
      <alignment horizontal="left"/>
    </xf>
    <xf numFmtId="180" fontId="20" fillId="0" borderId="0" xfId="0" applyNumberFormat="1" applyFont="1" applyAlignment="1">
      <alignment/>
    </xf>
    <xf numFmtId="180" fontId="22" fillId="0" borderId="4" xfId="0" applyNumberFormat="1" applyFont="1" applyBorder="1" applyAlignment="1">
      <alignment horizontal="distributed"/>
    </xf>
    <xf numFmtId="180" fontId="21" fillId="0" borderId="4" xfId="0" applyNumberFormat="1" applyFont="1" applyBorder="1" applyAlignment="1">
      <alignment/>
    </xf>
    <xf numFmtId="180" fontId="9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left" indent="3"/>
    </xf>
    <xf numFmtId="180" fontId="5" fillId="0" borderId="2" xfId="0" applyNumberFormat="1" applyFont="1" applyBorder="1" applyAlignment="1">
      <alignment horizontal="distributed" vertical="center"/>
    </xf>
    <xf numFmtId="180" fontId="20" fillId="0" borderId="2" xfId="0" applyNumberFormat="1" applyFont="1" applyBorder="1" applyAlignment="1">
      <alignment horizontal="distributed" vertical="center"/>
    </xf>
    <xf numFmtId="180" fontId="20" fillId="0" borderId="5" xfId="0" applyNumberFormat="1" applyFont="1" applyBorder="1" applyAlignment="1">
      <alignment horizontal="distributed" vertical="center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2" fontId="8" fillId="0" borderId="0" xfId="0" applyNumberFormat="1" applyFont="1" applyAlignment="1">
      <alignment/>
    </xf>
    <xf numFmtId="182" fontId="8" fillId="0" borderId="4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43" sqref="C43"/>
    </sheetView>
  </sheetViews>
  <sheetFormatPr defaultColWidth="9.00390625" defaultRowHeight="16.5"/>
  <cols>
    <col min="1" max="1" width="20.75390625" style="29" customWidth="1"/>
    <col min="2" max="2" width="18.50390625" style="29" customWidth="1"/>
    <col min="3" max="3" width="17.00390625" style="29" customWidth="1"/>
    <col min="4" max="4" width="13.375" style="29" customWidth="1"/>
    <col min="5" max="5" width="16.50390625" style="29" customWidth="1"/>
    <col min="6" max="16384" width="8.875" style="29" customWidth="1"/>
  </cols>
  <sheetData>
    <row r="1" spans="1:5" s="32" customFormat="1" ht="30" customHeight="1">
      <c r="A1" s="55" t="s">
        <v>55</v>
      </c>
      <c r="B1" s="56"/>
      <c r="C1" s="56"/>
      <c r="D1" s="56"/>
      <c r="E1" s="56"/>
    </row>
    <row r="2" spans="1:5" s="32" customFormat="1" ht="24.75" customHeight="1">
      <c r="A2" s="57"/>
      <c r="B2" s="57"/>
      <c r="C2" s="54"/>
      <c r="D2" s="33"/>
      <c r="E2" s="34" t="s">
        <v>66</v>
      </c>
    </row>
    <row r="3" spans="1:5" ht="20.25" customHeight="1">
      <c r="A3" s="58" t="s">
        <v>18</v>
      </c>
      <c r="B3" s="60" t="s">
        <v>19</v>
      </c>
      <c r="C3" s="61"/>
      <c r="D3" s="61"/>
      <c r="E3" s="61"/>
    </row>
    <row r="4" spans="1:5" s="35" customFormat="1" ht="21" customHeight="1">
      <c r="A4" s="59"/>
      <c r="B4" s="45" t="s">
        <v>71</v>
      </c>
      <c r="C4" s="45" t="s">
        <v>20</v>
      </c>
      <c r="D4" s="46" t="s">
        <v>21</v>
      </c>
      <c r="E4" s="47" t="s">
        <v>22</v>
      </c>
    </row>
    <row r="5" s="36" customFormat="1" ht="15.75">
      <c r="C5" s="29" t="s">
        <v>23</v>
      </c>
    </row>
    <row r="6" spans="4:5" ht="15.75">
      <c r="D6" s="36"/>
      <c r="E6" s="36"/>
    </row>
    <row r="7" spans="1:5" ht="16.5">
      <c r="A7" s="37" t="s">
        <v>29</v>
      </c>
      <c r="B7" s="36">
        <f>SUM(B9:B13)</f>
        <v>0</v>
      </c>
      <c r="C7" s="36">
        <f>SUM(C9:C13)</f>
        <v>168783566.97</v>
      </c>
      <c r="D7" s="36"/>
      <c r="E7" s="36">
        <f>SUM(E9:E14)</f>
        <v>168783566.97</v>
      </c>
    </row>
    <row r="8" spans="1:5" ht="15.75">
      <c r="A8" s="29" t="s">
        <v>23</v>
      </c>
      <c r="B8" s="29" t="s">
        <v>23</v>
      </c>
      <c r="C8" s="29" t="s">
        <v>23</v>
      </c>
      <c r="E8" s="29" t="s">
        <v>23</v>
      </c>
    </row>
    <row r="9" spans="1:5" ht="16.5">
      <c r="A9" s="29" t="s">
        <v>24</v>
      </c>
      <c r="B9" s="29">
        <v>0</v>
      </c>
      <c r="C9" s="29">
        <v>49392813</v>
      </c>
      <c r="E9" s="29">
        <f>C9+D9</f>
        <v>49392813</v>
      </c>
    </row>
    <row r="10" spans="1:5" ht="16.5">
      <c r="A10" s="38" t="s">
        <v>60</v>
      </c>
      <c r="B10" s="29">
        <v>0</v>
      </c>
      <c r="C10" s="29">
        <v>659359</v>
      </c>
      <c r="E10" s="29">
        <f>C10+D10</f>
        <v>659359</v>
      </c>
    </row>
    <row r="11" spans="1:5" ht="16.5">
      <c r="A11" s="29" t="s">
        <v>64</v>
      </c>
      <c r="C11" s="29">
        <v>109202961.97</v>
      </c>
      <c r="E11" s="29">
        <f>C11+D11</f>
        <v>109202961.97</v>
      </c>
    </row>
    <row r="12" spans="1:5" ht="16.5">
      <c r="A12" s="29" t="s">
        <v>56</v>
      </c>
      <c r="B12" s="29">
        <v>0</v>
      </c>
      <c r="C12" s="29">
        <v>1478353</v>
      </c>
      <c r="E12" s="29">
        <f>C12+D12</f>
        <v>1478353</v>
      </c>
    </row>
    <row r="13" spans="1:5" ht="16.5">
      <c r="A13" s="29" t="s">
        <v>25</v>
      </c>
      <c r="C13" s="29">
        <v>8050080</v>
      </c>
      <c r="E13" s="29">
        <f>C13+D13</f>
        <v>8050080</v>
      </c>
    </row>
    <row r="14" spans="1:4" ht="15.75">
      <c r="A14" s="36"/>
      <c r="D14" s="36"/>
    </row>
    <row r="15" spans="1:4" ht="15.75">
      <c r="A15" s="36"/>
      <c r="D15" s="36"/>
    </row>
    <row r="16" spans="1:4" ht="15.75">
      <c r="A16" s="36"/>
      <c r="D16" s="36"/>
    </row>
    <row r="17" spans="1:5" ht="16.5">
      <c r="A17" s="37" t="s">
        <v>59</v>
      </c>
      <c r="B17" s="36">
        <f>SUM(B19:B24)</f>
        <v>0</v>
      </c>
      <c r="C17" s="36">
        <f>SUM(C19:C24)</f>
        <v>105229387</v>
      </c>
      <c r="D17" s="39"/>
      <c r="E17" s="36">
        <f>SUM(E19:E25)</f>
        <v>105229387</v>
      </c>
    </row>
    <row r="19" spans="1:5" ht="16.5">
      <c r="A19" s="29" t="s">
        <v>61</v>
      </c>
      <c r="B19" s="29">
        <v>0</v>
      </c>
      <c r="C19" s="29">
        <v>15457025</v>
      </c>
      <c r="E19" s="29">
        <f aca="true" t="shared" si="0" ref="E19:E24">C19+D19</f>
        <v>15457025</v>
      </c>
    </row>
    <row r="20" spans="1:5" ht="16.5">
      <c r="A20" s="29" t="s">
        <v>57</v>
      </c>
      <c r="B20" s="29">
        <v>0</v>
      </c>
      <c r="C20" s="29">
        <v>89772362</v>
      </c>
      <c r="E20" s="29">
        <f t="shared" si="0"/>
        <v>89772362</v>
      </c>
    </row>
    <row r="21" spans="3:5" ht="15.75">
      <c r="C21" s="29">
        <v>0</v>
      </c>
      <c r="E21" s="29">
        <f t="shared" si="0"/>
        <v>0</v>
      </c>
    </row>
    <row r="22" spans="3:5" ht="15.75">
      <c r="C22" s="29">
        <v>0</v>
      </c>
      <c r="E22" s="29">
        <f t="shared" si="0"/>
        <v>0</v>
      </c>
    </row>
    <row r="23" spans="3:5" ht="15.75">
      <c r="C23" s="29">
        <v>0</v>
      </c>
      <c r="E23" s="29">
        <f t="shared" si="0"/>
        <v>0</v>
      </c>
    </row>
    <row r="24" spans="3:5" ht="15.75">
      <c r="C24" s="29">
        <v>0</v>
      </c>
      <c r="E24" s="29">
        <f t="shared" si="0"/>
        <v>0</v>
      </c>
    </row>
    <row r="26" ht="16.5">
      <c r="A26" s="40"/>
    </row>
    <row r="41" ht="16.5">
      <c r="A41" s="40"/>
    </row>
    <row r="43" spans="1:5" s="36" customFormat="1" ht="18.75" customHeight="1">
      <c r="A43" s="41" t="s">
        <v>26</v>
      </c>
      <c r="B43" s="42">
        <f>B7-B17</f>
        <v>0</v>
      </c>
      <c r="C43" s="42">
        <f>C7-C17</f>
        <v>63554179.97</v>
      </c>
      <c r="D43" s="42"/>
      <c r="E43" s="42">
        <f>E7-E17</f>
        <v>63554179.97</v>
      </c>
    </row>
    <row r="45" spans="1:3" ht="17.25" customHeight="1">
      <c r="A45" s="53"/>
      <c r="B45" s="53"/>
      <c r="C45" s="54"/>
    </row>
    <row r="55" ht="15.75">
      <c r="A55" s="29" t="s">
        <v>27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85" zoomScaleNormal="85" workbookViewId="0" topLeftCell="E1">
      <selection activeCell="K29" sqref="K29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7.875" style="2" customWidth="1"/>
    <col min="10" max="10" width="17.37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58</v>
      </c>
      <c r="H1" s="6" t="s">
        <v>28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74" t="s">
        <v>73</v>
      </c>
      <c r="F2" s="74"/>
      <c r="G2" s="74"/>
      <c r="H2" s="62" t="s">
        <v>72</v>
      </c>
      <c r="I2" s="63"/>
      <c r="J2" s="63"/>
      <c r="M2" s="64" t="s">
        <v>65</v>
      </c>
      <c r="N2" s="64"/>
    </row>
    <row r="3" spans="1:14" s="8" customFormat="1" ht="24.75" customHeight="1">
      <c r="A3" s="65" t="s">
        <v>15</v>
      </c>
      <c r="B3" s="66"/>
      <c r="C3" s="67" t="s">
        <v>2</v>
      </c>
      <c r="D3" s="69" t="s">
        <v>62</v>
      </c>
      <c r="E3" s="71" t="s">
        <v>14</v>
      </c>
      <c r="F3" s="73" t="s">
        <v>16</v>
      </c>
      <c r="G3" s="65"/>
      <c r="H3" s="65" t="s">
        <v>15</v>
      </c>
      <c r="I3" s="66"/>
      <c r="J3" s="67" t="s">
        <v>2</v>
      </c>
      <c r="K3" s="69" t="s">
        <v>62</v>
      </c>
      <c r="L3" s="71" t="s">
        <v>14</v>
      </c>
      <c r="M3" s="73" t="s">
        <v>16</v>
      </c>
      <c r="N3" s="65"/>
    </row>
    <row r="4" spans="1:14" s="8" customFormat="1" ht="22.5" customHeight="1">
      <c r="A4" s="9" t="s">
        <v>17</v>
      </c>
      <c r="B4" s="10" t="s">
        <v>1</v>
      </c>
      <c r="C4" s="68"/>
      <c r="D4" s="70"/>
      <c r="E4" s="72"/>
      <c r="F4" s="11" t="s">
        <v>0</v>
      </c>
      <c r="G4" s="12" t="s">
        <v>1</v>
      </c>
      <c r="H4" s="9" t="s">
        <v>17</v>
      </c>
      <c r="I4" s="10" t="s">
        <v>1</v>
      </c>
      <c r="J4" s="68"/>
      <c r="K4" s="70"/>
      <c r="L4" s="72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7" customFormat="1" ht="15.75">
      <c r="A6" s="14">
        <f>A8+A17+A22+A32</f>
        <v>1986286462.66</v>
      </c>
      <c r="B6" s="51">
        <v>100</v>
      </c>
      <c r="C6" s="15" t="s">
        <v>4</v>
      </c>
      <c r="D6" s="14">
        <f>D8+D17+D22+D32</f>
        <v>1709447680.33</v>
      </c>
      <c r="E6" s="14"/>
      <c r="F6" s="14">
        <f>F8+F17+F22+F32</f>
        <v>1709447680.33</v>
      </c>
      <c r="G6" s="51">
        <v>100</v>
      </c>
      <c r="H6" s="14">
        <f>H8+H15+H19</f>
        <v>3419076525.8199997</v>
      </c>
      <c r="I6" s="14">
        <f aca="true" t="shared" si="0" ref="I6:I12">+H6/+H$46*100</f>
        <v>172.13411006392465</v>
      </c>
      <c r="J6" s="16" t="s">
        <v>41</v>
      </c>
      <c r="K6" s="14">
        <f>K8+K15+K19</f>
        <v>3079877231.52</v>
      </c>
      <c r="L6" s="14"/>
      <c r="M6" s="14">
        <f>M8+M15+M19</f>
        <v>3079877231.52</v>
      </c>
      <c r="N6" s="14">
        <f aca="true" t="shared" si="1" ref="N6:N17">+M6/+M$46*100</f>
        <v>180.16797278788</v>
      </c>
      <c r="P6" s="44"/>
    </row>
    <row r="7" spans="1:14" s="8" customFormat="1" ht="15.75">
      <c r="A7" s="18"/>
      <c r="B7" s="18"/>
      <c r="D7" s="18"/>
      <c r="E7" s="18"/>
      <c r="F7" s="18"/>
      <c r="G7" s="18">
        <f>+F7/+F$46*100</f>
        <v>0</v>
      </c>
      <c r="H7" s="18"/>
      <c r="I7" s="14">
        <f t="shared" si="0"/>
        <v>0</v>
      </c>
      <c r="K7" s="18"/>
      <c r="L7" s="18"/>
      <c r="M7" s="18"/>
      <c r="N7" s="14">
        <f t="shared" si="1"/>
        <v>0</v>
      </c>
    </row>
    <row r="8" spans="1:14" s="20" customFormat="1" ht="15.75">
      <c r="A8" s="23">
        <f>SUM(A10:A15)</f>
        <v>120876407.17</v>
      </c>
      <c r="B8" s="14">
        <f>+A8/+A$46*100</f>
        <v>6.085547550282572</v>
      </c>
      <c r="C8" s="30" t="s">
        <v>5</v>
      </c>
      <c r="D8" s="23">
        <f>SUM(D10:D15)</f>
        <v>54082547.17</v>
      </c>
      <c r="E8" s="23"/>
      <c r="F8" s="14">
        <f>D8-E8</f>
        <v>54082547.17</v>
      </c>
      <c r="G8" s="14">
        <f>+F8/+F$46*100</f>
        <v>3.163743926901562</v>
      </c>
      <c r="H8" s="23">
        <f>SUM(H10:H12)</f>
        <v>271741601.5</v>
      </c>
      <c r="I8" s="14">
        <f t="shared" si="0"/>
        <v>13.680886750649673</v>
      </c>
      <c r="J8" s="30" t="s">
        <v>42</v>
      </c>
      <c r="K8" s="23">
        <f>SUM(K10:K12)</f>
        <v>10304811.5</v>
      </c>
      <c r="L8" s="23"/>
      <c r="M8" s="14">
        <f>K8+L8</f>
        <v>10304811.5</v>
      </c>
      <c r="N8" s="14">
        <f t="shared" si="1"/>
        <v>0.602815261243369</v>
      </c>
    </row>
    <row r="9" spans="1:14" s="8" customFormat="1" ht="15.75">
      <c r="A9" s="18"/>
      <c r="B9" s="18"/>
      <c r="D9" s="18"/>
      <c r="E9" s="18"/>
      <c r="F9" s="18"/>
      <c r="G9" s="18"/>
      <c r="H9" s="18"/>
      <c r="I9" s="18">
        <f t="shared" si="0"/>
        <v>0</v>
      </c>
      <c r="K9" s="18"/>
      <c r="L9" s="18"/>
      <c r="M9" s="18"/>
      <c r="N9" s="43">
        <f t="shared" si="1"/>
        <v>0</v>
      </c>
    </row>
    <row r="10" spans="1:14" s="8" customFormat="1" ht="15.75">
      <c r="A10" s="18">
        <v>31907681.47</v>
      </c>
      <c r="B10" s="18">
        <f>+A10/+A$46*100</f>
        <v>1.6063987783146745</v>
      </c>
      <c r="C10" s="1" t="s">
        <v>6</v>
      </c>
      <c r="D10" s="18">
        <v>16045940.47</v>
      </c>
      <c r="E10" s="18"/>
      <c r="F10" s="18">
        <f aca="true" t="shared" si="2" ref="F10:F15">D10-E10</f>
        <v>16045940.47</v>
      </c>
      <c r="G10" s="18">
        <f>+F10/+F$46*100</f>
        <v>0.9386622740569875</v>
      </c>
      <c r="H10" s="18">
        <v>263000000</v>
      </c>
      <c r="I10" s="18">
        <f t="shared" si="0"/>
        <v>13.240789027368944</v>
      </c>
      <c r="J10" s="1" t="s">
        <v>43</v>
      </c>
      <c r="K10" s="18"/>
      <c r="L10" s="18"/>
      <c r="M10" s="18">
        <f>K10+L10</f>
        <v>0</v>
      </c>
      <c r="N10" s="18">
        <f t="shared" si="1"/>
        <v>0</v>
      </c>
    </row>
    <row r="11" spans="1:14" s="8" customFormat="1" ht="15.75">
      <c r="A11" s="18">
        <v>80000000</v>
      </c>
      <c r="B11" s="18">
        <f>+A11/+A$46*100</f>
        <v>4.027616434180667</v>
      </c>
      <c r="C11" s="21" t="s">
        <v>69</v>
      </c>
      <c r="D11" s="18">
        <v>30000000</v>
      </c>
      <c r="E11" s="18"/>
      <c r="F11" s="18">
        <f t="shared" si="2"/>
        <v>30000000</v>
      </c>
      <c r="G11" s="18">
        <f>+F11/+F$46*100</f>
        <v>1.7549528040664373</v>
      </c>
      <c r="H11" s="18">
        <v>5638601.5</v>
      </c>
      <c r="I11" s="18">
        <f t="shared" si="0"/>
        <v>0.283876550839947</v>
      </c>
      <c r="J11" s="1" t="s">
        <v>70</v>
      </c>
      <c r="K11" s="18">
        <v>7741811.5</v>
      </c>
      <c r="L11" s="18"/>
      <c r="M11" s="18">
        <f>K11+L11</f>
        <v>7741811.5</v>
      </c>
      <c r="N11" s="18">
        <f t="shared" si="1"/>
        <v>0.4528837933492931</v>
      </c>
    </row>
    <row r="12" spans="1:14" s="8" customFormat="1" ht="15.75">
      <c r="A12" s="18">
        <v>2636609.7</v>
      </c>
      <c r="B12" s="18">
        <f>+A12/+A$46*100</f>
        <v>0.13274065697800197</v>
      </c>
      <c r="C12" s="1" t="s">
        <v>7</v>
      </c>
      <c r="D12" s="18">
        <v>1618548.7</v>
      </c>
      <c r="E12" s="18"/>
      <c r="F12" s="18">
        <f t="shared" si="2"/>
        <v>1618548.7</v>
      </c>
      <c r="G12" s="18">
        <f>+F12/+F$46*100</f>
        <v>0.09468255265276955</v>
      </c>
      <c r="H12" s="18">
        <v>3103000</v>
      </c>
      <c r="I12" s="18">
        <f t="shared" si="0"/>
        <v>0.15622117244078265</v>
      </c>
      <c r="J12" s="8" t="s">
        <v>44</v>
      </c>
      <c r="K12" s="18">
        <v>2563000</v>
      </c>
      <c r="L12" s="18"/>
      <c r="M12" s="18">
        <f>K12+L12</f>
        <v>2563000</v>
      </c>
      <c r="N12" s="18">
        <f t="shared" si="1"/>
        <v>0.14993146789407596</v>
      </c>
    </row>
    <row r="13" spans="1:14" s="8" customFormat="1" ht="15.75">
      <c r="A13" s="18">
        <v>0</v>
      </c>
      <c r="B13" s="18">
        <f>+A13/+A$46*100</f>
        <v>0</v>
      </c>
      <c r="C13" s="8" t="s">
        <v>30</v>
      </c>
      <c r="D13" s="18">
        <v>0</v>
      </c>
      <c r="E13" s="18"/>
      <c r="F13" s="18">
        <f t="shared" si="2"/>
        <v>0</v>
      </c>
      <c r="G13" s="18">
        <f>+F13/+F$46*100</f>
        <v>0</v>
      </c>
      <c r="K13" s="18">
        <v>0</v>
      </c>
      <c r="L13" s="18"/>
      <c r="M13" s="18">
        <f>K13+L13</f>
        <v>0</v>
      </c>
      <c r="N13" s="18">
        <f t="shared" si="1"/>
        <v>0</v>
      </c>
    </row>
    <row r="14" spans="1:14" s="8" customFormat="1" ht="15.75">
      <c r="A14" s="18">
        <v>6332116</v>
      </c>
      <c r="B14" s="18">
        <f>+A14/+A$46*100</f>
        <v>0.31879168080922937</v>
      </c>
      <c r="C14" s="21" t="s">
        <v>31</v>
      </c>
      <c r="D14" s="18">
        <v>6418058</v>
      </c>
      <c r="E14" s="18"/>
      <c r="F14" s="18">
        <f t="shared" si="2"/>
        <v>6418058</v>
      </c>
      <c r="G14" s="18">
        <f>+F14/+F$46*100</f>
        <v>0.3754462961253677</v>
      </c>
      <c r="H14" s="18"/>
      <c r="I14" s="18">
        <f>+H14/+H$46*100</f>
        <v>0</v>
      </c>
      <c r="J14" s="1"/>
      <c r="K14" s="18"/>
      <c r="L14" s="18"/>
      <c r="M14" s="18"/>
      <c r="N14" s="18">
        <f t="shared" si="1"/>
        <v>0</v>
      </c>
    </row>
    <row r="15" spans="1:14" s="8" customFormat="1" ht="15.75">
      <c r="A15" s="18">
        <v>0</v>
      </c>
      <c r="B15" s="18"/>
      <c r="C15" s="8" t="s">
        <v>32</v>
      </c>
      <c r="D15" s="18">
        <v>0</v>
      </c>
      <c r="E15" s="18"/>
      <c r="F15" s="18">
        <f t="shared" si="2"/>
        <v>0</v>
      </c>
      <c r="G15" s="18"/>
      <c r="H15" s="14">
        <f>H17</f>
        <v>1477883743.32</v>
      </c>
      <c r="I15" s="14">
        <f>+H15/+H$46*100</f>
        <v>74.40436065505094</v>
      </c>
      <c r="J15" s="20" t="s">
        <v>45</v>
      </c>
      <c r="K15" s="14">
        <f>K17</f>
        <v>1401027482.02</v>
      </c>
      <c r="L15" s="14"/>
      <c r="M15" s="14">
        <f>K15+L15</f>
        <v>1401027482.02</v>
      </c>
      <c r="N15" s="14">
        <f t="shared" si="1"/>
        <v>81.95790360483797</v>
      </c>
    </row>
    <row r="16" spans="1:14" s="20" customFormat="1" ht="15.75">
      <c r="A16" s="18" t="s">
        <v>8</v>
      </c>
      <c r="B16" s="18"/>
      <c r="C16" s="21" t="s">
        <v>8</v>
      </c>
      <c r="D16" s="18" t="s">
        <v>8</v>
      </c>
      <c r="E16" s="18"/>
      <c r="F16" s="18" t="s">
        <v>8</v>
      </c>
      <c r="G16" s="18"/>
      <c r="H16" s="18"/>
      <c r="I16" s="18">
        <f>+H16/+H$46*100</f>
        <v>0</v>
      </c>
      <c r="J16" s="8"/>
      <c r="K16" s="18"/>
      <c r="L16" s="18"/>
      <c r="M16" s="18"/>
      <c r="N16" s="18">
        <f t="shared" si="1"/>
        <v>0</v>
      </c>
    </row>
    <row r="17" spans="1:14" s="8" customFormat="1" ht="15.75">
      <c r="A17" s="23">
        <f>SUM(A19:A20)</f>
        <v>8341409</v>
      </c>
      <c r="B17" s="14">
        <f>+A17/+A$46*100</f>
        <v>0.4199499496577815</v>
      </c>
      <c r="C17" s="31" t="s">
        <v>33</v>
      </c>
      <c r="D17" s="23">
        <f>SUM(D19:D20)</f>
        <v>7488047</v>
      </c>
      <c r="E17" s="23"/>
      <c r="F17" s="23">
        <f>SUM(F19:F20)</f>
        <v>7488047</v>
      </c>
      <c r="G17" s="14">
        <f>+F17/+F$46*100</f>
        <v>0.4380389693210424</v>
      </c>
      <c r="H17" s="18">
        <v>1477883743.32</v>
      </c>
      <c r="I17" s="18">
        <f>+H17/+H$46*100</f>
        <v>74.40436065505094</v>
      </c>
      <c r="J17" s="8" t="s">
        <v>46</v>
      </c>
      <c r="K17" s="18">
        <v>1401027482.02</v>
      </c>
      <c r="L17" s="18"/>
      <c r="M17" s="18">
        <f>K17+L17</f>
        <v>1401027482.02</v>
      </c>
      <c r="N17" s="18">
        <f t="shared" si="1"/>
        <v>81.95790360483797</v>
      </c>
    </row>
    <row r="18" spans="1:14" s="8" customFormat="1" ht="15.75">
      <c r="A18" s="18"/>
      <c r="B18" s="18"/>
      <c r="C18" s="1"/>
      <c r="D18" s="18"/>
      <c r="E18" s="18"/>
      <c r="F18" s="18"/>
      <c r="G18" s="18"/>
      <c r="H18" s="18" t="s">
        <v>8</v>
      </c>
      <c r="I18" s="18"/>
      <c r="J18" s="21" t="s">
        <v>8</v>
      </c>
      <c r="K18" s="18"/>
      <c r="L18" s="18"/>
      <c r="M18" s="18" t="s">
        <v>8</v>
      </c>
      <c r="N18" s="18"/>
    </row>
    <row r="19" spans="1:14" s="8" customFormat="1" ht="15.75">
      <c r="A19" s="18">
        <v>7499410</v>
      </c>
      <c r="B19" s="18">
        <f>+A19/+A$46*100</f>
        <v>0.37755933703323546</v>
      </c>
      <c r="C19" s="8" t="s">
        <v>34</v>
      </c>
      <c r="D19" s="18">
        <v>7184610</v>
      </c>
      <c r="E19" s="18"/>
      <c r="F19" s="18">
        <f>D19-E19</f>
        <v>7184610</v>
      </c>
      <c r="G19" s="18">
        <f>+F19/+F$46*100</f>
        <v>0.42028838218745884</v>
      </c>
      <c r="H19" s="23">
        <f>H21+H22</f>
        <v>1669451181</v>
      </c>
      <c r="I19" s="14">
        <f>+H19/+H$46*100</f>
        <v>84.04886265822405</v>
      </c>
      <c r="J19" s="31" t="s">
        <v>47</v>
      </c>
      <c r="K19" s="23">
        <f>K21+K22</f>
        <v>1668544938</v>
      </c>
      <c r="L19" s="23"/>
      <c r="M19" s="14">
        <f>K19+L19</f>
        <v>1668544938</v>
      </c>
      <c r="N19" s="14">
        <f>+M19/+M$46*100</f>
        <v>97.60725392179866</v>
      </c>
    </row>
    <row r="20" spans="1:14" s="8" customFormat="1" ht="15.75">
      <c r="A20" s="18">
        <v>841999</v>
      </c>
      <c r="B20" s="18">
        <f>+A20/+A$46*100</f>
        <v>0.04239061262454609</v>
      </c>
      <c r="C20" s="18" t="s">
        <v>68</v>
      </c>
      <c r="D20" s="18">
        <v>303437</v>
      </c>
      <c r="E20" s="18"/>
      <c r="F20" s="18">
        <f>D20-E20</f>
        <v>303437</v>
      </c>
      <c r="G20" s="18">
        <f>+F20/+F$46*100</f>
        <v>0.017750587133583583</v>
      </c>
      <c r="H20" s="23"/>
      <c r="I20" s="14"/>
      <c r="J20" s="31"/>
      <c r="K20" s="23"/>
      <c r="L20" s="23"/>
      <c r="M20" s="14"/>
      <c r="N20" s="14"/>
    </row>
    <row r="21" spans="1:14" s="8" customFormat="1" ht="15.75">
      <c r="A21" s="18" t="s">
        <v>12</v>
      </c>
      <c r="B21" s="18"/>
      <c r="C21" s="21" t="s">
        <v>8</v>
      </c>
      <c r="D21" s="18" t="s">
        <v>12</v>
      </c>
      <c r="E21" s="18"/>
      <c r="F21" s="18" t="s">
        <v>8</v>
      </c>
      <c r="G21" s="18"/>
      <c r="H21" s="18">
        <v>1669451181</v>
      </c>
      <c r="I21" s="18">
        <f>+H21/+H$46*100</f>
        <v>84.04886265822405</v>
      </c>
      <c r="J21" s="8" t="s">
        <v>48</v>
      </c>
      <c r="K21" s="18">
        <v>1668544938</v>
      </c>
      <c r="L21" s="18"/>
      <c r="M21" s="18">
        <f>K21+L21</f>
        <v>1668544938</v>
      </c>
      <c r="N21" s="18">
        <f>+M21/+M$46*100</f>
        <v>97.60725392179866</v>
      </c>
    </row>
    <row r="22" spans="1:14" s="8" customFormat="1" ht="15.75">
      <c r="A22" s="23">
        <f>SUM(A24:A31)</f>
        <v>1752444295.67</v>
      </c>
      <c r="B22" s="14">
        <f>+A22/+A$46*100</f>
        <v>88.2271680653332</v>
      </c>
      <c r="C22" s="31" t="s">
        <v>9</v>
      </c>
      <c r="D22" s="23">
        <f>SUM(D24:D31)</f>
        <v>1608859959.34</v>
      </c>
      <c r="E22" s="23"/>
      <c r="F22" s="14">
        <f>D22-E22</f>
        <v>1608859959.34</v>
      </c>
      <c r="G22" s="14">
        <f>+F22/+F$46*100</f>
        <v>94.1157765664649</v>
      </c>
      <c r="H22" s="18"/>
      <c r="I22" s="18">
        <f>+H22/+H$46*100</f>
        <v>0</v>
      </c>
      <c r="J22" s="18"/>
      <c r="K22" s="18"/>
      <c r="L22" s="18"/>
      <c r="M22" s="18">
        <f>K22-L22</f>
        <v>0</v>
      </c>
      <c r="N22" s="18">
        <f>+M22/+M$46*100</f>
        <v>0</v>
      </c>
    </row>
    <row r="23" spans="1:14" s="8" customFormat="1" ht="15.75">
      <c r="A23" s="18"/>
      <c r="B23" s="18"/>
      <c r="D23" s="18"/>
      <c r="E23" s="18"/>
      <c r="F23" s="18" t="s">
        <v>8</v>
      </c>
      <c r="G23" s="18"/>
      <c r="H23" s="18" t="s">
        <v>12</v>
      </c>
      <c r="I23" s="18"/>
      <c r="J23" s="21" t="s">
        <v>8</v>
      </c>
      <c r="K23" s="18" t="s">
        <v>12</v>
      </c>
      <c r="L23" s="18"/>
      <c r="M23" s="18" t="s">
        <v>12</v>
      </c>
      <c r="N23" s="18"/>
    </row>
    <row r="24" spans="1:14" s="8" customFormat="1" ht="15.75">
      <c r="A24" s="18">
        <v>1531554763.53</v>
      </c>
      <c r="B24" s="18">
        <f aca="true" t="shared" si="3" ref="B24:B32">+A24/+A$46*100</f>
        <v>77.10643919301391</v>
      </c>
      <c r="C24" s="8" t="s">
        <v>10</v>
      </c>
      <c r="D24" s="18">
        <v>1402433983.53</v>
      </c>
      <c r="E24" s="18"/>
      <c r="F24" s="18">
        <f aca="true" t="shared" si="4" ref="F24:F31">D24-E24</f>
        <v>1402433983.53</v>
      </c>
      <c r="G24" s="18">
        <f>+F24/+F$46*100</f>
        <v>82.0401817304679</v>
      </c>
      <c r="H24" s="14">
        <f>+H26+H31+H35</f>
        <v>-1432790063.1599998</v>
      </c>
      <c r="I24" s="14">
        <f aca="true" t="shared" si="5" ref="I24:I36">+H24/+H$46*100</f>
        <v>-72.13411006392465</v>
      </c>
      <c r="J24" s="22" t="s">
        <v>49</v>
      </c>
      <c r="K24" s="14">
        <f>+K26+K31+K35</f>
        <v>-1370429551.19</v>
      </c>
      <c r="L24" s="23"/>
      <c r="M24" s="14">
        <f>K24+L24</f>
        <v>-1370429551.19</v>
      </c>
      <c r="N24" s="14">
        <f aca="true" t="shared" si="6" ref="N24:N36">+M24/+M$46*100</f>
        <v>-80.16797278787999</v>
      </c>
    </row>
    <row r="25" spans="1:14" s="8" customFormat="1" ht="15.75">
      <c r="A25" s="18">
        <v>1</v>
      </c>
      <c r="B25" s="18">
        <f t="shared" si="3"/>
        <v>5.0345205427258335E-08</v>
      </c>
      <c r="C25" s="8" t="s">
        <v>35</v>
      </c>
      <c r="D25" s="18">
        <v>1</v>
      </c>
      <c r="E25" s="18"/>
      <c r="F25" s="18">
        <f t="shared" si="4"/>
        <v>1</v>
      </c>
      <c r="G25" s="18"/>
      <c r="H25" s="18"/>
      <c r="I25" s="18">
        <f t="shared" si="5"/>
        <v>0</v>
      </c>
      <c r="K25" s="18"/>
      <c r="L25" s="18"/>
      <c r="M25" s="18"/>
      <c r="N25" s="18">
        <f t="shared" si="6"/>
        <v>0</v>
      </c>
    </row>
    <row r="26" spans="1:14" s="8" customFormat="1" ht="15.75">
      <c r="A26" s="18">
        <v>219180610.14</v>
      </c>
      <c r="B26" s="18">
        <f t="shared" si="3"/>
        <v>11.034692843170122</v>
      </c>
      <c r="C26" s="8" t="s">
        <v>36</v>
      </c>
      <c r="D26" s="18">
        <v>206327521.81</v>
      </c>
      <c r="E26" s="18"/>
      <c r="F26" s="18">
        <f t="shared" si="4"/>
        <v>206327521.81</v>
      </c>
      <c r="G26" s="18">
        <f>+F26/+F$46*100</f>
        <v>12.069835431884616</v>
      </c>
      <c r="H26" s="23">
        <f>SUM(H28:H29)</f>
        <v>1547388640</v>
      </c>
      <c r="I26" s="14">
        <f t="shared" si="5"/>
        <v>77.9035989566059</v>
      </c>
      <c r="J26" s="20" t="s">
        <v>50</v>
      </c>
      <c r="K26" s="23">
        <f>SUM(K28:K29)</f>
        <v>1547388640</v>
      </c>
      <c r="L26" s="14"/>
      <c r="M26" s="14">
        <f>K26+L26</f>
        <v>1547388640</v>
      </c>
      <c r="N26" s="14">
        <f t="shared" si="6"/>
        <v>90.51980109161836</v>
      </c>
    </row>
    <row r="27" spans="1:14" s="20" customFormat="1" ht="15.75">
      <c r="A27" s="18">
        <v>1101617</v>
      </c>
      <c r="B27" s="18">
        <f t="shared" si="3"/>
        <v>0.05546113416716005</v>
      </c>
      <c r="C27" s="21" t="s">
        <v>37</v>
      </c>
      <c r="D27" s="18">
        <v>22253</v>
      </c>
      <c r="E27" s="18"/>
      <c r="F27" s="18">
        <f t="shared" si="4"/>
        <v>22253</v>
      </c>
      <c r="G27" s="18">
        <f>+F27/+F$46*100</f>
        <v>0.001301765491629681</v>
      </c>
      <c r="H27" s="19"/>
      <c r="I27" s="18">
        <f t="shared" si="5"/>
        <v>0</v>
      </c>
      <c r="J27" s="8"/>
      <c r="K27" s="19"/>
      <c r="L27" s="18"/>
      <c r="M27" s="19"/>
      <c r="N27" s="18">
        <f t="shared" si="6"/>
        <v>0</v>
      </c>
    </row>
    <row r="28" spans="1:14" s="8" customFormat="1" ht="15.75">
      <c r="A28" s="18">
        <v>531104</v>
      </c>
      <c r="B28" s="18">
        <f t="shared" si="3"/>
        <v>0.026738539983238614</v>
      </c>
      <c r="C28" s="21" t="s">
        <v>38</v>
      </c>
      <c r="D28" s="18"/>
      <c r="E28" s="18"/>
      <c r="F28" s="18">
        <f t="shared" si="4"/>
        <v>0</v>
      </c>
      <c r="G28" s="18">
        <f>+F28/+F$46*100</f>
        <v>0</v>
      </c>
      <c r="H28" s="18">
        <v>1545600000</v>
      </c>
      <c r="I28" s="18">
        <f t="shared" si="5"/>
        <v>77.8135495083705</v>
      </c>
      <c r="J28" s="8" t="s">
        <v>51</v>
      </c>
      <c r="K28" s="18">
        <v>1545600000</v>
      </c>
      <c r="L28" s="18"/>
      <c r="M28" s="18">
        <f>K28+L28</f>
        <v>1545600000</v>
      </c>
      <c r="N28" s="18">
        <f t="shared" si="6"/>
        <v>90.41516846550284</v>
      </c>
    </row>
    <row r="29" spans="1:14" s="8" customFormat="1" ht="15.75">
      <c r="A29" s="18">
        <v>76200</v>
      </c>
      <c r="B29" s="18">
        <f t="shared" si="3"/>
        <v>0.003836304653557085</v>
      </c>
      <c r="C29" s="21" t="s">
        <v>39</v>
      </c>
      <c r="D29" s="18">
        <v>76200</v>
      </c>
      <c r="E29" s="18"/>
      <c r="F29" s="18">
        <f t="shared" si="4"/>
        <v>76200</v>
      </c>
      <c r="G29" s="18"/>
      <c r="H29" s="18">
        <v>1788640</v>
      </c>
      <c r="I29" s="18">
        <f t="shared" si="5"/>
        <v>0.09004944823541136</v>
      </c>
      <c r="J29" s="8" t="s">
        <v>52</v>
      </c>
      <c r="K29" s="18">
        <v>1788640</v>
      </c>
      <c r="L29" s="18"/>
      <c r="M29" s="18">
        <f>K29+L29</f>
        <v>1788640</v>
      </c>
      <c r="N29" s="18">
        <f t="shared" si="6"/>
        <v>0.10463262611551308</v>
      </c>
    </row>
    <row r="30" spans="1:14" s="8" customFormat="1" ht="15.75">
      <c r="A30" s="18">
        <v>0</v>
      </c>
      <c r="B30" s="18">
        <f t="shared" si="3"/>
        <v>0</v>
      </c>
      <c r="C30" s="21" t="s">
        <v>67</v>
      </c>
      <c r="D30" s="18">
        <v>0</v>
      </c>
      <c r="E30" s="18"/>
      <c r="F30" s="18">
        <f t="shared" si="4"/>
        <v>0</v>
      </c>
      <c r="G30" s="18">
        <f aca="true" t="shared" si="7" ref="G30:G36">+F30/+F$46*100</f>
        <v>0</v>
      </c>
      <c r="H30" s="18"/>
      <c r="I30" s="18">
        <f t="shared" si="5"/>
        <v>0</v>
      </c>
      <c r="J30" s="21"/>
      <c r="K30" s="18"/>
      <c r="L30" s="18"/>
      <c r="M30" s="18"/>
      <c r="N30" s="18">
        <f t="shared" si="6"/>
        <v>0</v>
      </c>
    </row>
    <row r="31" spans="1:14" s="8" customFormat="1" ht="15.75">
      <c r="A31" s="18"/>
      <c r="B31" s="18">
        <f t="shared" si="3"/>
        <v>0</v>
      </c>
      <c r="C31" s="24"/>
      <c r="D31" s="18"/>
      <c r="E31" s="18"/>
      <c r="F31" s="18">
        <f t="shared" si="4"/>
        <v>0</v>
      </c>
      <c r="G31" s="18">
        <f t="shared" si="7"/>
        <v>0</v>
      </c>
      <c r="H31" s="14">
        <f>H33</f>
        <v>-2965899976.16</v>
      </c>
      <c r="I31" s="14">
        <f t="shared" si="5"/>
        <v>-149.3188435764758</v>
      </c>
      <c r="J31" s="31" t="s">
        <v>63</v>
      </c>
      <c r="K31" s="14">
        <f>K33</f>
        <v>-2903539464.19</v>
      </c>
      <c r="L31" s="14"/>
      <c r="M31" s="14">
        <f>K31+L31</f>
        <v>-2903539464.19</v>
      </c>
      <c r="N31" s="14">
        <f t="shared" si="6"/>
        <v>-169.85249081326003</v>
      </c>
    </row>
    <row r="32" spans="1:14" s="8" customFormat="1" ht="15.75">
      <c r="A32" s="23">
        <f>SUM(A34:A35)</f>
        <v>104624350.82</v>
      </c>
      <c r="B32" s="14">
        <f t="shared" si="3"/>
        <v>5.267334434726443</v>
      </c>
      <c r="C32" s="30" t="s">
        <v>11</v>
      </c>
      <c r="D32" s="23">
        <f>SUM(D34:D35)</f>
        <v>39017126.82</v>
      </c>
      <c r="E32" s="23"/>
      <c r="F32" s="14">
        <f>D32-E32</f>
        <v>39017126.82</v>
      </c>
      <c r="G32" s="14">
        <f t="shared" si="7"/>
        <v>2.2824405373124934</v>
      </c>
      <c r="H32" s="18"/>
      <c r="I32" s="18">
        <f t="shared" si="5"/>
        <v>0</v>
      </c>
      <c r="J32" s="21"/>
      <c r="K32" s="18"/>
      <c r="L32" s="18"/>
      <c r="M32" s="18"/>
      <c r="N32" s="18">
        <f t="shared" si="6"/>
        <v>0</v>
      </c>
    </row>
    <row r="33" spans="1:14" s="8" customFormat="1" ht="15.75">
      <c r="A33" s="18" t="s">
        <v>8</v>
      </c>
      <c r="B33" s="18"/>
      <c r="C33" s="8" t="s">
        <v>8</v>
      </c>
      <c r="D33" s="18" t="s">
        <v>8</v>
      </c>
      <c r="E33" s="18"/>
      <c r="F33" s="18"/>
      <c r="G33" s="18">
        <f t="shared" si="7"/>
        <v>0</v>
      </c>
      <c r="H33" s="18">
        <v>-2965899976.16</v>
      </c>
      <c r="I33" s="18">
        <f t="shared" si="5"/>
        <v>-149.3188435764758</v>
      </c>
      <c r="J33" s="21" t="s">
        <v>53</v>
      </c>
      <c r="K33" s="18">
        <v>-2903539464.19</v>
      </c>
      <c r="L33" s="18"/>
      <c r="M33" s="18">
        <f>K33+L33</f>
        <v>-2903539464.19</v>
      </c>
      <c r="N33" s="18">
        <f t="shared" si="6"/>
        <v>-169.85249081326003</v>
      </c>
    </row>
    <row r="34" spans="1:14" s="8" customFormat="1" ht="15.75">
      <c r="A34" s="18">
        <v>104624350.82</v>
      </c>
      <c r="B34" s="18">
        <f>+A34/+A$46*100</f>
        <v>5.267334434726443</v>
      </c>
      <c r="C34" s="1" t="s">
        <v>40</v>
      </c>
      <c r="D34" s="18">
        <v>39017126.82</v>
      </c>
      <c r="E34" s="18"/>
      <c r="F34" s="18">
        <f>D34-E34</f>
        <v>39017126.82</v>
      </c>
      <c r="G34" s="18">
        <f t="shared" si="7"/>
        <v>2.2824405373124934</v>
      </c>
      <c r="I34" s="18">
        <f t="shared" si="5"/>
        <v>0</v>
      </c>
      <c r="M34" s="18">
        <f>K34+L34</f>
        <v>0</v>
      </c>
      <c r="N34" s="18">
        <f t="shared" si="6"/>
        <v>0</v>
      </c>
    </row>
    <row r="35" spans="1:14" s="8" customFormat="1" ht="15.75">
      <c r="A35" s="18">
        <v>0</v>
      </c>
      <c r="B35" s="18">
        <f>+A35/+A$46*100</f>
        <v>0</v>
      </c>
      <c r="D35" s="18"/>
      <c r="E35" s="18"/>
      <c r="F35" s="18">
        <f>D35-E35</f>
        <v>0</v>
      </c>
      <c r="G35" s="18">
        <f t="shared" si="7"/>
        <v>0</v>
      </c>
      <c r="H35" s="20">
        <f>H36</f>
        <v>-14278727</v>
      </c>
      <c r="I35" s="14">
        <f t="shared" si="5"/>
        <v>-0.7188654440547403</v>
      </c>
      <c r="J35" s="20" t="s">
        <v>74</v>
      </c>
      <c r="K35" s="8">
        <f>K36</f>
        <v>-14278727</v>
      </c>
      <c r="M35" s="18">
        <f>K35+L35</f>
        <v>-14278727</v>
      </c>
      <c r="N35" s="18">
        <f t="shared" si="6"/>
        <v>-0.835283066238305</v>
      </c>
    </row>
    <row r="36" spans="1:14" s="8" customFormat="1" ht="15.75">
      <c r="A36" s="18"/>
      <c r="B36" s="18"/>
      <c r="C36" s="21"/>
      <c r="D36" s="18"/>
      <c r="E36" s="18"/>
      <c r="F36" s="18"/>
      <c r="G36" s="18">
        <f t="shared" si="7"/>
        <v>0</v>
      </c>
      <c r="H36" s="18">
        <v>-14278727</v>
      </c>
      <c r="I36" s="18">
        <f t="shared" si="5"/>
        <v>-0.7188654440547403</v>
      </c>
      <c r="J36" s="8" t="s">
        <v>75</v>
      </c>
      <c r="K36" s="18">
        <v>-14278727</v>
      </c>
      <c r="L36" s="18"/>
      <c r="M36" s="18">
        <f>K36+L36</f>
        <v>-14278727</v>
      </c>
      <c r="N36" s="18">
        <f t="shared" si="6"/>
        <v>-0.835283066238305</v>
      </c>
    </row>
    <row r="37" spans="8:14" s="8" customFormat="1" ht="15.75">
      <c r="H37" s="18"/>
      <c r="I37" s="18"/>
      <c r="J37" s="21"/>
      <c r="K37" s="18"/>
      <c r="L37" s="18"/>
      <c r="M37" s="18"/>
      <c r="N37" s="18"/>
    </row>
    <row r="38" spans="8:14" s="8" customFormat="1" ht="15.75">
      <c r="H38" s="19"/>
      <c r="I38" s="18"/>
      <c r="J38" s="1"/>
      <c r="K38" s="19"/>
      <c r="L38" s="19"/>
      <c r="M38" s="19"/>
      <c r="N38" s="18"/>
    </row>
    <row r="39" spans="8:14" s="8" customFormat="1" ht="15.75">
      <c r="H39" s="18"/>
      <c r="I39" s="18"/>
      <c r="K39" s="18"/>
      <c r="L39" s="18"/>
      <c r="M39" s="18"/>
      <c r="N39" s="18"/>
    </row>
    <row r="40" spans="8:14" s="8" customFormat="1" ht="15.75">
      <c r="H40" s="18"/>
      <c r="I40" s="18"/>
      <c r="K40" s="18"/>
      <c r="L40" s="18"/>
      <c r="M40" s="18"/>
      <c r="N40" s="18"/>
    </row>
    <row r="41" spans="1:14" s="8" customFormat="1" ht="15.75">
      <c r="A41" s="18"/>
      <c r="B41" s="18"/>
      <c r="D41" s="18"/>
      <c r="E41" s="18"/>
      <c r="F41" s="18"/>
      <c r="G41" s="18"/>
      <c r="H41" s="18"/>
      <c r="I41" s="18"/>
      <c r="K41" s="18"/>
      <c r="L41" s="18"/>
      <c r="M41" s="18"/>
      <c r="N41" s="18"/>
    </row>
    <row r="42" spans="1:14" s="8" customFormat="1" ht="15.75">
      <c r="A42" s="18"/>
      <c r="B42" s="18"/>
      <c r="D42" s="18"/>
      <c r="E42" s="18"/>
      <c r="F42" s="18"/>
      <c r="G42" s="18">
        <f>+F42/+F$46*100</f>
        <v>0</v>
      </c>
      <c r="H42" s="18"/>
      <c r="I42" s="18"/>
      <c r="K42" s="18"/>
      <c r="L42" s="18"/>
      <c r="M42" s="18"/>
      <c r="N42" s="18"/>
    </row>
    <row r="43" spans="1:14" s="8" customFormat="1" ht="15.75">
      <c r="A43" s="18"/>
      <c r="B43" s="18"/>
      <c r="D43" s="18"/>
      <c r="E43" s="18"/>
      <c r="F43" s="18"/>
      <c r="G43" s="18">
        <f>+F43/+F$46*100</f>
        <v>0</v>
      </c>
      <c r="H43" s="18"/>
      <c r="I43" s="18"/>
      <c r="K43" s="18"/>
      <c r="L43" s="18"/>
      <c r="M43" s="18"/>
      <c r="N43" s="18"/>
    </row>
    <row r="44" spans="1:14" s="8" customFormat="1" ht="15.75">
      <c r="A44" s="18"/>
      <c r="B44" s="18"/>
      <c r="D44" s="18"/>
      <c r="E44" s="18"/>
      <c r="F44" s="18"/>
      <c r="G44" s="18">
        <f>+F44/+F$46*100</f>
        <v>0</v>
      </c>
      <c r="H44" s="25"/>
      <c r="I44" s="25"/>
      <c r="J44" s="26"/>
      <c r="K44" s="25"/>
      <c r="L44" s="25"/>
      <c r="M44" s="25"/>
      <c r="N44" s="25"/>
    </row>
    <row r="45" spans="1:14" s="8" customFormat="1" ht="15.75">
      <c r="A45" s="18"/>
      <c r="B45" s="18"/>
      <c r="D45" s="18"/>
      <c r="E45" s="18"/>
      <c r="F45" s="18"/>
      <c r="G45" s="18">
        <f>+F45/+F$46*100</f>
        <v>0</v>
      </c>
      <c r="H45" s="18"/>
      <c r="I45" s="18"/>
      <c r="J45" s="18"/>
      <c r="K45" s="18"/>
      <c r="L45" s="18"/>
      <c r="M45" s="18"/>
      <c r="N45" s="18"/>
    </row>
    <row r="46" spans="1:14" s="8" customFormat="1" ht="15.75">
      <c r="A46" s="48">
        <f>A6</f>
        <v>1986286462.66</v>
      </c>
      <c r="B46" s="52">
        <v>100</v>
      </c>
      <c r="C46" s="49" t="s">
        <v>3</v>
      </c>
      <c r="D46" s="48">
        <f>D6</f>
        <v>1709447680.33</v>
      </c>
      <c r="E46" s="48"/>
      <c r="F46" s="48">
        <f>D46-E46</f>
        <v>1709447680.33</v>
      </c>
      <c r="G46" s="52">
        <v>100</v>
      </c>
      <c r="H46" s="48">
        <f>H6+H24</f>
        <v>1986286462.6599998</v>
      </c>
      <c r="I46" s="52">
        <v>100</v>
      </c>
      <c r="J46" s="50" t="s">
        <v>54</v>
      </c>
      <c r="K46" s="48">
        <f>K6+K24</f>
        <v>1709447680.33</v>
      </c>
      <c r="L46" s="48"/>
      <c r="M46" s="48">
        <f>M6+M24</f>
        <v>1709447680.33</v>
      </c>
      <c r="N46" s="52">
        <v>100</v>
      </c>
    </row>
    <row r="47" s="28" customFormat="1" ht="14.25">
      <c r="A47" s="27"/>
    </row>
    <row r="48" s="28" customFormat="1" ht="14.25">
      <c r="A48" s="27"/>
    </row>
    <row r="49" spans="1:7" s="29" customFormat="1" ht="15.75">
      <c r="A49" s="18"/>
      <c r="B49" s="18"/>
      <c r="C49" s="18"/>
      <c r="D49" s="18"/>
      <c r="E49" s="18"/>
      <c r="F49" s="18"/>
      <c r="G49" s="18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2006-04-24T04:06:58Z</cp:lastPrinted>
  <dcterms:created xsi:type="dcterms:W3CDTF">1997-10-15T09:26:55Z</dcterms:created>
  <dcterms:modified xsi:type="dcterms:W3CDTF">2006-05-09T05:30:38Z</dcterms:modified>
  <cp:category/>
  <cp:version/>
  <cp:contentType/>
  <cp:contentStatus/>
</cp:coreProperties>
</file>