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385" windowHeight="3975" activeTab="0"/>
  </bookViews>
  <sheets>
    <sheet name="96資金轉投資" sheetId="1" r:id="rId1"/>
  </sheets>
  <definedNames>
    <definedName name="_xlnm.Print_Area" localSheetId="0">'96資金轉投資'!$A$1:$K$156</definedName>
    <definedName name="_xlnm.Print_Titles" localSheetId="0">'96資金轉投資'!$2:$6</definedName>
  </definedNames>
  <calcPr fullCalcOnLoad="1"/>
</workbook>
</file>

<file path=xl/sharedStrings.xml><?xml version="1.0" encoding="utf-8"?>
<sst xmlns="http://schemas.openxmlformats.org/spreadsheetml/2006/main" count="189" uniqueCount="161">
  <si>
    <t>　</t>
  </si>
  <si>
    <t>單位：新臺幣元</t>
  </si>
  <si>
    <t>年終實收</t>
  </si>
  <si>
    <t>以前年度</t>
  </si>
  <si>
    <t>截至本年度</t>
  </si>
  <si>
    <t>資本總額</t>
  </si>
  <si>
    <t>投資額</t>
  </si>
  <si>
    <t>決算數</t>
  </si>
  <si>
    <t>預算數</t>
  </si>
  <si>
    <t>投資淨額</t>
  </si>
  <si>
    <t>行政院主管</t>
  </si>
  <si>
    <t>中央銀行</t>
  </si>
  <si>
    <t>經濟部主管</t>
  </si>
  <si>
    <t xml:space="preserve"> </t>
  </si>
  <si>
    <t>財政部主管</t>
  </si>
  <si>
    <t>中國輸出入銀行</t>
  </si>
  <si>
    <t xml:space="preserve">交通部主管 </t>
  </si>
  <si>
    <t>總      計</t>
  </si>
  <si>
    <t>轉投資事業</t>
  </si>
  <si>
    <t>持股比例</t>
  </si>
  <si>
    <t>機關名稱</t>
  </si>
  <si>
    <t>名稱</t>
  </si>
  <si>
    <t>發行股數</t>
  </si>
  <si>
    <t>年終持有</t>
  </si>
  <si>
    <t>占發行</t>
  </si>
  <si>
    <t>比較增減</t>
  </si>
  <si>
    <t>股數</t>
  </si>
  <si>
    <t>股數％</t>
  </si>
  <si>
    <t>利翔航太電子公司</t>
  </si>
  <si>
    <t>聯合大地公司</t>
  </si>
  <si>
    <t>泛亞工程公司</t>
  </si>
  <si>
    <t>大馬榮工公司</t>
  </si>
  <si>
    <t>輔榮園公司</t>
  </si>
  <si>
    <t>榮昇公司</t>
  </si>
  <si>
    <t>胡達馬榮工公司</t>
  </si>
  <si>
    <t>星能電力股份有限公司</t>
  </si>
  <si>
    <t>達榮環保股份有限公司</t>
  </si>
  <si>
    <t>中殼潤滑油股份有限公司</t>
  </si>
  <si>
    <t>海外投資開發股份有限公司</t>
  </si>
  <si>
    <t>班卡拉銷售股份有限公司</t>
  </si>
  <si>
    <t>班卡拉農業股份有限公司</t>
  </si>
  <si>
    <t>國際渦輪引擎公司(LLC)</t>
  </si>
  <si>
    <t>IBIS航太公司</t>
  </si>
  <si>
    <t xml:space="preserve">               137    資  金  轉  投  資  </t>
  </si>
  <si>
    <t>澳幣  1000</t>
  </si>
  <si>
    <t>資</t>
  </si>
  <si>
    <r>
      <t>金轉投資</t>
    </r>
    <r>
      <rPr>
        <sz val="11"/>
        <rFont val="Times New Roman"/>
        <family val="1"/>
      </rPr>
      <t xml:space="preserve">         </t>
    </r>
  </si>
  <si>
    <t>本年度投資或收回（－）額</t>
  </si>
  <si>
    <t>中央存款保險股份有限公司</t>
  </si>
  <si>
    <t>台灣糖業股份有限公司</t>
  </si>
  <si>
    <t>台灣惠氏公司</t>
  </si>
  <si>
    <t>中美嘉吉公司</t>
  </si>
  <si>
    <t>台澳肉牛股份有限公司</t>
  </si>
  <si>
    <t>生物技術發展基金</t>
  </si>
  <si>
    <t>(未發行股票)</t>
  </si>
  <si>
    <t>科學城物流股份有限公司</t>
  </si>
  <si>
    <t>台灣花卉生物技術股份有限公司</t>
  </si>
  <si>
    <t>亞洲農牧股份有限公司</t>
  </si>
  <si>
    <t>亞洲航空股份有限公司</t>
  </si>
  <si>
    <t>森霸電力股份有限公司</t>
  </si>
  <si>
    <t>中宇環保工程公司</t>
  </si>
  <si>
    <t>越台糖業有限責任公司</t>
  </si>
  <si>
    <t>台灣證券交易所公司</t>
  </si>
  <si>
    <t>台灣神隆股份有限公司</t>
  </si>
  <si>
    <t>月眉國際開發股份有限公司</t>
  </si>
  <si>
    <t>聯亞生技開發股份有限公司</t>
  </si>
  <si>
    <t>台灣高速鐵路股份有限公司</t>
  </si>
  <si>
    <t>義典科技股份有限公司</t>
  </si>
  <si>
    <t>第四期生物技術發展基金</t>
  </si>
  <si>
    <t>第五期生物技術發展基金</t>
  </si>
  <si>
    <t>中國石油股份有限公司
（台灣中油股份有限公司）</t>
  </si>
  <si>
    <t>中美和石油化學股份有限公司</t>
  </si>
  <si>
    <t>台灣證券交易所股份有限公司</t>
  </si>
  <si>
    <t>國光電力股份有限公司</t>
  </si>
  <si>
    <t>淳品實業股份有限公司</t>
  </si>
  <si>
    <t>國光石化科技股份有限公司</t>
  </si>
  <si>
    <t>卡達燃油添加劑股份有限公司</t>
  </si>
  <si>
    <t>台海石油公司</t>
  </si>
  <si>
    <t>華威天然氣航運公司</t>
  </si>
  <si>
    <t>台灣電力股份有限公司</t>
  </si>
  <si>
    <t>台灣證券交易所股份有限公司</t>
  </si>
  <si>
    <t>聯亞電機製造股份有限公司</t>
  </si>
  <si>
    <t>臺灣汽電共生股份有限公司</t>
  </si>
  <si>
    <t>班卡拉礦業股份有限公司</t>
  </si>
  <si>
    <r>
      <t>澳幣</t>
    </r>
    <r>
      <rPr>
        <sz val="11"/>
        <rFont val="Times New Roman"/>
        <family val="1"/>
      </rPr>
      <t xml:space="preserve">  1000</t>
    </r>
  </si>
  <si>
    <t>漢翔航空工業股份有限公司</t>
  </si>
  <si>
    <t>聯成航太科技股份有限公司</t>
  </si>
  <si>
    <t>捷邦管理顧問股份有公司</t>
  </si>
  <si>
    <t>台北外匯經紀股份有限公司</t>
  </si>
  <si>
    <t>財金資訊股份有限公司</t>
  </si>
  <si>
    <t>台灣金聯資產管理股份有限公司</t>
  </si>
  <si>
    <t>臺灣銀行股份有限公司</t>
  </si>
  <si>
    <t>臺灣證券交易所股份有限公司</t>
  </si>
  <si>
    <t>第一金融控股股份有限公司</t>
  </si>
  <si>
    <t>華南金融控股股份有限公司</t>
  </si>
  <si>
    <t>臺灣中小企業銀行股份有限公司</t>
  </si>
  <si>
    <r>
      <t>國泰金融控股股份有限公司</t>
    </r>
  </si>
  <si>
    <r>
      <t>兆豐金融控股股份有限公司</t>
    </r>
  </si>
  <si>
    <t>臺灣電視事業股份有限公司</t>
  </si>
  <si>
    <t>臺灣人壽保險股份有限公司</t>
  </si>
  <si>
    <t>臺灣產物保險股份有限公司</t>
  </si>
  <si>
    <t>唐榮鐵工廠股份有限公司</t>
  </si>
  <si>
    <t>臺灣土地開發信託投資股份有限公司</t>
  </si>
  <si>
    <t>中華開發金融控股股份有限公司</t>
  </si>
  <si>
    <t>高雄硫酸錏股份有限公司</t>
  </si>
  <si>
    <t>中華貿易開發股份有限公司</t>
  </si>
  <si>
    <t>臺灣中華日報社股份有限公司</t>
  </si>
  <si>
    <t>中央電影事業股份有限公司</t>
  </si>
  <si>
    <t>元大金融控股股份有限公司</t>
  </si>
  <si>
    <t>兆豐國際證券投資信託股份有限公司</t>
  </si>
  <si>
    <t>臺億建築經理股份有限公司</t>
  </si>
  <si>
    <t>臺灣聯合銀行</t>
  </si>
  <si>
    <t>臺北外匯經紀股份有限公司</t>
  </si>
  <si>
    <t>臺灣期貨交易所股份有限公司</t>
  </si>
  <si>
    <t>臺灣金聯資產管理股份有限公司</t>
  </si>
  <si>
    <t>金財通商務科技服務股份有限公司</t>
  </si>
  <si>
    <t>臺灣金融資產服務股份有限公司</t>
  </si>
  <si>
    <t>財金資訊股份有限公司</t>
  </si>
  <si>
    <t>財宏科技股份有限公司</t>
  </si>
  <si>
    <t>臺灣總合股務資料處理股份有限公司</t>
  </si>
  <si>
    <t>陽光資產管理股份有限公司</t>
  </si>
  <si>
    <t>國際建築經理股份有限公司</t>
  </si>
  <si>
    <t>臺灣高速鐵路股份有限公司</t>
  </si>
  <si>
    <t>臺灣土地銀行股份有限公司</t>
  </si>
  <si>
    <t>台灣糖業股份有限公司</t>
  </si>
  <si>
    <t>台灣電力股份有限公司</t>
  </si>
  <si>
    <t>臺灣證券交易所股份有限公司</t>
  </si>
  <si>
    <r>
      <t>兆豐金融控股股份有限公司</t>
    </r>
  </si>
  <si>
    <t>中國建築經理股份有限公司</t>
  </si>
  <si>
    <t>臺灣集中保管結算所股份有限公司</t>
  </si>
  <si>
    <t>臺灣聯合銀行</t>
  </si>
  <si>
    <t>保德信證券投信股份有限公司</t>
  </si>
  <si>
    <t>臺灣中小企業銀行股份有限公司</t>
  </si>
  <si>
    <t>台北外匯經紀股份有限公司</t>
  </si>
  <si>
    <t>台灣期貨交易所股份有限公司</t>
  </si>
  <si>
    <t>台灣金聯資產管理股份有限公司</t>
  </si>
  <si>
    <t>台灣金融資產服務股份有限公司</t>
  </si>
  <si>
    <t>台灣總合股務資料處理股份有限公司</t>
  </si>
  <si>
    <t>土銀保險經紀人公司</t>
  </si>
  <si>
    <t>陽光資產管理公司</t>
  </si>
  <si>
    <t>台灣高速鐵路股份有限公司</t>
  </si>
  <si>
    <t>中華郵政股份有限公司
（臺灣郵政股份有限公司）</t>
  </si>
  <si>
    <t>中華快遞股份有限公司</t>
  </si>
  <si>
    <t>財金資訊股份有限公司</t>
  </si>
  <si>
    <t>交通部臺灣鐵路管理局</t>
  </si>
  <si>
    <t>台灣糖業股份有限公司</t>
  </si>
  <si>
    <t>亞太電信股份有限公司</t>
  </si>
  <si>
    <t xml:space="preserve">行政院國軍退除役官兵輔導委員會主管 </t>
  </si>
  <si>
    <t>榮民工程股份有限公司</t>
  </si>
  <si>
    <t>歐榮環保公司</t>
  </si>
  <si>
    <t>榮工實業股份有限公司</t>
  </si>
  <si>
    <t>台灣糖業股份有限公司</t>
  </si>
  <si>
    <t>台灣電力股份有限公司</t>
  </si>
  <si>
    <t>中國造船股份有限公司</t>
  </si>
  <si>
    <t>中國造船股份有限公司</t>
  </si>
  <si>
    <t>註：1.「本年度投資或收回額」欄內所列臺灣銀行股份有限公司投資臺灣證券交易所股份有限公司、唐榮鐵工廠股份有限公司、兆豐金融控股股份有</t>
  </si>
  <si>
    <t>限公司、臺北外匯經紀股份有限公司、臺灣期貨交易所股份有限公司、臺灣金聯資產管理股份有限公司、臺灣金融資產服務股份有限公司、財</t>
  </si>
  <si>
    <t xml:space="preserve">       2.本表預算數係指可用預算數。</t>
  </si>
  <si>
    <t xml:space="preserve">      金資訊股份有限公司、臺灣總合股務資料處理股份有限公司、陽光資產管理股份有限公司、國際建築經理股份有限公司及臺灣高速鐵路股份有</t>
  </si>
  <si>
    <r>
      <t>限公司等數額，合共</t>
    </r>
    <r>
      <rPr>
        <sz val="11"/>
        <rFont val="Times New Roman"/>
        <family val="1"/>
      </rPr>
      <t>1,098,423,261</t>
    </r>
    <r>
      <rPr>
        <sz val="11"/>
        <rFont val="細明體"/>
        <family val="3"/>
      </rPr>
      <t>元，係中央信託局股份有限公司於本年</t>
    </r>
    <r>
      <rPr>
        <sz val="11"/>
        <rFont val="Times New Roman"/>
        <family val="1"/>
      </rPr>
      <t>7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日併入該公司之數。</t>
    </r>
  </si>
  <si>
    <t xml:space="preserve">  及  收  回  綜  計  表 （續）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</si>
</sst>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.00_ "/>
    <numFmt numFmtId="186" formatCode="#,##0_ "/>
    <numFmt numFmtId="187" formatCode="#,##0.00_ ;[Red]\-#,##0.00\ "/>
    <numFmt numFmtId="188" formatCode="0.00_);[Red]\(0.00\)"/>
    <numFmt numFmtId="189" formatCode="#,##0.00_);[Red]\(#,##0.00\)"/>
    <numFmt numFmtId="190" formatCode="#,##0_);[Red]\(#,##0\)"/>
    <numFmt numFmtId="191" formatCode="#,##0_ ;[Red]\-#,##0\ "/>
    <numFmt numFmtId="192" formatCode="0.0000_ "/>
    <numFmt numFmtId="193" formatCode="0.000_ "/>
    <numFmt numFmtId="194" formatCode="#,##0;\-#,##0;&quot;-&quot;"/>
    <numFmt numFmtId="195" formatCode="#,##0.00;\-#,##0.00;&quot;-&quot;"/>
    <numFmt numFmtId="196" formatCode="#,##0.0000_ ;[Red]\-#,##0.0000\ "/>
    <numFmt numFmtId="197" formatCode="_-* #,##0_-;\-* #,##0_-;_-* &quot;-&quot;??_-;_-@_-"/>
    <numFmt numFmtId="198" formatCode="#,###_ ;[Red]\-#,###"/>
    <numFmt numFmtId="199" formatCode="#,###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1"/>
      <name val="華康中黑體"/>
      <family val="3"/>
    </font>
    <font>
      <b/>
      <sz val="11"/>
      <name val="Times New Roman"/>
      <family val="1"/>
    </font>
    <font>
      <b/>
      <sz val="11"/>
      <name val="細明體"/>
      <family val="3"/>
    </font>
    <font>
      <sz val="11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b/>
      <sz val="24"/>
      <name val="華康特粗明體"/>
      <family val="1"/>
    </font>
    <font>
      <sz val="10"/>
      <name val="華康中黑體"/>
      <family val="3"/>
    </font>
    <font>
      <sz val="10"/>
      <name val="細明體"/>
      <family val="3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 quotePrefix="1">
      <alignment horizontal="distributed" vertical="center"/>
    </xf>
    <xf numFmtId="185" fontId="9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4" fillId="0" borderId="0" xfId="0" applyFont="1" applyBorder="1" applyAlignment="1" quotePrefix="1">
      <alignment horizontal="right"/>
    </xf>
    <xf numFmtId="0" fontId="14" fillId="0" borderId="0" xfId="0" applyFont="1" applyBorder="1" applyAlignment="1" quotePrefix="1">
      <alignment horizontal="left"/>
    </xf>
    <xf numFmtId="39" fontId="8" fillId="0" borderId="0" xfId="0" applyNumberFormat="1" applyFont="1" applyAlignment="1" applyProtection="1" quotePrefix="1">
      <alignment horizontal="center" vertical="center"/>
      <protection/>
    </xf>
    <xf numFmtId="39" fontId="7" fillId="0" borderId="0" xfId="0" applyNumberFormat="1" applyFont="1" applyAlignment="1" applyProtection="1">
      <alignment horizontal="distributed" vertical="center"/>
      <protection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9" fontId="8" fillId="0" borderId="0" xfId="0" applyNumberFormat="1" applyFont="1" applyAlignment="1" applyProtection="1">
      <alignment horizontal="distributed" vertical="center"/>
      <protection/>
    </xf>
    <xf numFmtId="39" fontId="8" fillId="0" borderId="0" xfId="0" applyNumberFormat="1" applyFont="1" applyAlignment="1" applyProtection="1" quotePrefix="1">
      <alignment horizontal="distributed" vertical="center"/>
      <protection/>
    </xf>
    <xf numFmtId="39" fontId="5" fillId="0" borderId="0" xfId="0" applyNumberFormat="1" applyFont="1" applyAlignment="1" applyProtection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39" fontId="5" fillId="0" borderId="0" xfId="0" applyNumberFormat="1" applyFont="1" applyFill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39" fontId="8" fillId="0" borderId="0" xfId="0" applyNumberFormat="1" applyFont="1" applyFill="1" applyBorder="1" applyAlignment="1" applyProtection="1" quotePrefix="1">
      <alignment horizontal="distributed" vertical="center"/>
      <protection/>
    </xf>
    <xf numFmtId="39" fontId="5" fillId="0" borderId="0" xfId="0" applyNumberFormat="1" applyFont="1" applyBorder="1" applyAlignment="1" applyProtection="1">
      <alignment horizontal="distributed" vertical="center"/>
      <protection/>
    </xf>
    <xf numFmtId="37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39" fontId="5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vertical="center"/>
    </xf>
    <xf numFmtId="39" fontId="5" fillId="0" borderId="1" xfId="0" applyNumberFormat="1" applyFont="1" applyBorder="1" applyAlignment="1" applyProtection="1">
      <alignment horizontal="distributed" vertical="center"/>
      <protection/>
    </xf>
    <xf numFmtId="37" fontId="4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39" fontId="6" fillId="0" borderId="0" xfId="0" applyNumberFormat="1" applyFont="1" applyAlignment="1" applyProtection="1" quotePrefix="1">
      <alignment horizontal="center" vertical="center"/>
      <protection/>
    </xf>
    <xf numFmtId="39" fontId="5" fillId="0" borderId="0" xfId="0" applyNumberFormat="1" applyFont="1" applyBorder="1" applyAlignment="1" applyProtection="1" quotePrefix="1">
      <alignment horizontal="distributed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Border="1" applyAlignment="1" applyProtection="1">
      <alignment vertical="center"/>
      <protection/>
    </xf>
    <xf numFmtId="39" fontId="5" fillId="0" borderId="0" xfId="0" applyNumberFormat="1" applyFont="1" applyBorder="1" applyAlignment="1" applyProtection="1">
      <alignment horizontal="distributed" vertical="center" wrapText="1"/>
      <protection/>
    </xf>
    <xf numFmtId="39" fontId="5" fillId="0" borderId="0" xfId="0" applyNumberFormat="1" applyFont="1" applyFill="1" applyBorder="1" applyAlignment="1" applyProtection="1" quotePrefix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87" fontId="4" fillId="0" borderId="0" xfId="0" applyNumberFormat="1" applyFont="1" applyFill="1" applyBorder="1" applyAlignment="1" applyProtection="1">
      <alignment vertical="center"/>
      <protection/>
    </xf>
    <xf numFmtId="39" fontId="8" fillId="0" borderId="0" xfId="0" applyNumberFormat="1" applyFont="1" applyBorder="1" applyAlignment="1" applyProtection="1" quotePrefix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Border="1" applyAlignment="1">
      <alignment horizontal="distributed" vertical="center"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39" fontId="6" fillId="0" borderId="0" xfId="0" applyNumberFormat="1" applyFont="1" applyBorder="1" applyAlignment="1" applyProtection="1" quotePrefix="1">
      <alignment horizontal="center" vertical="center"/>
      <protection/>
    </xf>
    <xf numFmtId="39" fontId="8" fillId="0" borderId="0" xfId="0" applyNumberFormat="1" applyFont="1" applyBorder="1" applyAlignment="1" applyProtection="1">
      <alignment horizontal="distributed"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/>
    </xf>
    <xf numFmtId="39" fontId="8" fillId="0" borderId="0" xfId="0" applyNumberFormat="1" applyFont="1" applyAlignment="1" applyProtection="1" quotePrefix="1">
      <alignment horizontal="distributed" vertical="center" wrapText="1"/>
      <protection/>
    </xf>
    <xf numFmtId="37" fontId="4" fillId="0" borderId="0" xfId="0" applyNumberFormat="1" applyFont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/>
    </xf>
    <xf numFmtId="187" fontId="4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8" fontId="4" fillId="0" borderId="0" xfId="0" applyNumberFormat="1" applyFont="1" applyBorder="1" applyAlignment="1" applyProtection="1">
      <alignment vertical="center"/>
      <protection locked="0"/>
    </xf>
    <xf numFmtId="38" fontId="4" fillId="0" borderId="0" xfId="0" applyNumberFormat="1" applyFont="1" applyAlignment="1" applyProtection="1">
      <alignment vertical="center"/>
      <protection locked="0"/>
    </xf>
    <xf numFmtId="39" fontId="5" fillId="0" borderId="0" xfId="0" applyNumberFormat="1" applyFont="1" applyAlignment="1" applyProtection="1" quotePrefix="1">
      <alignment horizontal="distributed" vertical="center"/>
      <protection/>
    </xf>
    <xf numFmtId="3" fontId="4" fillId="0" borderId="0" xfId="0" applyNumberFormat="1" applyFont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vertical="center"/>
      <protection locked="0"/>
    </xf>
    <xf numFmtId="190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7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 applyProtection="1">
      <alignment vertical="center"/>
      <protection/>
    </xf>
    <xf numFmtId="187" fontId="4" fillId="0" borderId="1" xfId="0" applyNumberFormat="1" applyFont="1" applyBorder="1" applyAlignment="1" applyProtection="1">
      <alignment vertical="center"/>
      <protection/>
    </xf>
    <xf numFmtId="3" fontId="4" fillId="2" borderId="0" xfId="15" applyNumberFormat="1" applyFont="1" applyFill="1" applyBorder="1" applyAlignment="1" applyProtection="1">
      <alignment horizontal="right" vertical="center"/>
      <protection locked="0"/>
    </xf>
    <xf numFmtId="3" fontId="4" fillId="2" borderId="0" xfId="15" applyNumberFormat="1" applyFont="1" applyFill="1" applyBorder="1" applyAlignment="1" applyProtection="1">
      <alignment vertical="center"/>
      <protection locked="0"/>
    </xf>
    <xf numFmtId="3" fontId="5" fillId="2" borderId="0" xfId="15" applyNumberFormat="1" applyFont="1" applyFill="1" applyBorder="1" applyAlignment="1" applyProtection="1">
      <alignment horizontal="right" vertical="center"/>
      <protection locked="0"/>
    </xf>
    <xf numFmtId="199" fontId="4" fillId="0" borderId="0" xfId="0" applyNumberFormat="1" applyFont="1" applyFill="1" applyBorder="1" applyAlignment="1" applyProtection="1">
      <alignment vertical="center"/>
      <protection/>
    </xf>
    <xf numFmtId="39" fontId="5" fillId="0" borderId="1" xfId="0" applyNumberFormat="1" applyFont="1" applyBorder="1" applyAlignment="1" applyProtection="1" quotePrefix="1">
      <alignment horizontal="distributed" vertical="center"/>
      <protection/>
    </xf>
    <xf numFmtId="37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39" fontId="5" fillId="0" borderId="1" xfId="0" applyNumberFormat="1" applyFont="1" applyFill="1" applyBorder="1" applyAlignment="1" applyProtection="1" quotePrefix="1">
      <alignment horizontal="distributed" vertical="center"/>
      <protection/>
    </xf>
    <xf numFmtId="37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vertical="center"/>
      <protection/>
    </xf>
    <xf numFmtId="37" fontId="4" fillId="0" borderId="1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>
      <alignment horizontal="center" vertical="center"/>
    </xf>
    <xf numFmtId="3" fontId="4" fillId="2" borderId="0" xfId="15" applyNumberFormat="1" applyFont="1" applyFill="1" applyBorder="1" applyAlignment="1" applyProtection="1">
      <alignment horizontal="center" vertical="center"/>
      <protection locked="0"/>
    </xf>
    <xf numFmtId="3" fontId="4" fillId="2" borderId="0" xfId="15" applyNumberFormat="1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Border="1" applyAlignment="1" applyProtection="1">
      <alignment horizontal="distributed" vertical="center"/>
      <protection locked="0"/>
    </xf>
    <xf numFmtId="39" fontId="5" fillId="0" borderId="0" xfId="0" applyNumberFormat="1" applyFont="1" applyFill="1" applyBorder="1" applyAlignment="1" applyProtection="1" quotePrefix="1">
      <alignment horizontal="distributed" vertical="center"/>
      <protection locked="0"/>
    </xf>
    <xf numFmtId="39" fontId="5" fillId="0" borderId="0" xfId="0" applyNumberFormat="1" applyFont="1" applyFill="1" applyBorder="1" applyAlignment="1" applyProtection="1">
      <alignment horizontal="distributed" vertical="center"/>
      <protection locked="0"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39" fontId="5" fillId="0" borderId="0" xfId="0" applyNumberFormat="1" applyFont="1" applyAlignment="1" applyProtection="1">
      <alignment horizontal="distributed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39" fontId="5" fillId="0" borderId="0" xfId="16" applyNumberFormat="1" applyFont="1" applyAlignment="1" applyProtection="1">
      <alignment horizontal="distributed" vertical="center"/>
      <protection locked="0"/>
    </xf>
    <xf numFmtId="37" fontId="4" fillId="0" borderId="0" xfId="16" applyNumberFormat="1" applyFont="1" applyAlignment="1" applyProtection="1">
      <alignment vertical="center"/>
      <protection locked="0"/>
    </xf>
    <xf numFmtId="3" fontId="4" fillId="0" borderId="0" xfId="16" applyNumberFormat="1" applyFont="1" applyAlignment="1" applyProtection="1">
      <alignment vertical="center"/>
      <protection locked="0"/>
    </xf>
    <xf numFmtId="3" fontId="4" fillId="0" borderId="0" xfId="16" applyNumberFormat="1" applyFont="1" applyAlignment="1" applyProtection="1">
      <alignment vertical="center"/>
      <protection/>
    </xf>
    <xf numFmtId="37" fontId="4" fillId="0" borderId="0" xfId="16" applyNumberFormat="1" applyFont="1" applyAlignment="1" applyProtection="1">
      <alignment vertical="center"/>
      <protection/>
    </xf>
    <xf numFmtId="187" fontId="4" fillId="0" borderId="0" xfId="16" applyNumberFormat="1" applyFont="1" applyAlignment="1" applyProtection="1">
      <alignment vertical="center"/>
      <protection/>
    </xf>
    <xf numFmtId="37" fontId="4" fillId="0" borderId="0" xfId="16" applyNumberFormat="1" applyFont="1" applyProtection="1">
      <alignment/>
      <protection locked="0"/>
    </xf>
    <xf numFmtId="39" fontId="8" fillId="0" borderId="0" xfId="0" applyNumberFormat="1" applyFont="1" applyFill="1" applyBorder="1" applyAlignment="1" applyProtection="1">
      <alignment horizontal="distributed" vertical="center"/>
      <protection/>
    </xf>
    <xf numFmtId="39" fontId="5" fillId="0" borderId="1" xfId="0" applyNumberFormat="1" applyFont="1" applyFill="1" applyBorder="1" applyAlignment="1" applyProtection="1">
      <alignment horizontal="distributed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9" fontId="5" fillId="0" borderId="0" xfId="0" applyNumberFormat="1" applyFont="1" applyBorder="1" applyAlignment="1" applyProtection="1" quotePrefix="1">
      <alignment horizontal="distributed" vertical="center" wrapText="1"/>
      <protection/>
    </xf>
    <xf numFmtId="0" fontId="5" fillId="0" borderId="4" xfId="0" applyFont="1" applyBorder="1" applyAlignment="1" quotePrefix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 quotePrefix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1" xfId="0" applyFont="1" applyBorder="1" applyAlignment="1" quotePrefix="1">
      <alignment horizontal="distributed" vertical="center"/>
    </xf>
    <xf numFmtId="0" fontId="5" fillId="0" borderId="12" xfId="0" applyFont="1" applyBorder="1" applyAlignment="1" quotePrefix="1">
      <alignment horizontal="distributed" vertical="center"/>
    </xf>
    <xf numFmtId="0" fontId="5" fillId="0" borderId="13" xfId="0" applyFont="1" applyBorder="1" applyAlignment="1" quotePrefix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一般_92轉投資自編決算數" xfId="15"/>
    <cellStyle name="一般_乙137資金轉投資及其盈虧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56"/>
  <sheetViews>
    <sheetView showGridLines="0" showZeros="0" tabSelected="1" view="pageBreakPreview" zoomScale="75" zoomScaleNormal="75" zoomScaleSheetLayoutView="75" workbookViewId="0" topLeftCell="B1">
      <selection activeCell="C11" sqref="C11"/>
    </sheetView>
  </sheetViews>
  <sheetFormatPr defaultColWidth="9.00390625" defaultRowHeight="15.75"/>
  <cols>
    <col min="1" max="1" width="28.875" style="2" customWidth="1"/>
    <col min="2" max="2" width="33.375" style="2" customWidth="1"/>
    <col min="3" max="3" width="15.75390625" style="2" customWidth="1"/>
    <col min="4" max="4" width="14.875" style="2" customWidth="1"/>
    <col min="5" max="5" width="17.125" style="2" customWidth="1"/>
    <col min="6" max="6" width="17.875" style="2" customWidth="1"/>
    <col min="7" max="7" width="16.50390625" style="2" customWidth="1"/>
    <col min="8" max="8" width="18.625" style="2" customWidth="1"/>
    <col min="9" max="9" width="22.25390625" style="2" customWidth="1"/>
    <col min="10" max="10" width="18.25390625" style="2" customWidth="1"/>
    <col min="11" max="11" width="11.375" style="2" customWidth="1"/>
    <col min="12" max="16384" width="9.00390625" style="2" customWidth="1"/>
  </cols>
  <sheetData>
    <row r="1" ht="0.75" customHeight="1"/>
    <row r="2" spans="5:6" s="1" customFormat="1" ht="41.25" customHeight="1">
      <c r="E2" s="16" t="s">
        <v>43</v>
      </c>
      <c r="F2" s="17" t="s">
        <v>160</v>
      </c>
    </row>
    <row r="3" spans="1:11" s="1" customFormat="1" ht="24.75" customHeight="1" thickBot="1">
      <c r="A3" s="4"/>
      <c r="B3" s="4"/>
      <c r="C3" s="4"/>
      <c r="D3" s="4"/>
      <c r="E3" s="4"/>
      <c r="F3" s="4"/>
      <c r="G3" s="4"/>
      <c r="H3" s="8" t="s">
        <v>0</v>
      </c>
      <c r="I3" s="4"/>
      <c r="J3" s="4"/>
      <c r="K3" s="13" t="s">
        <v>1</v>
      </c>
    </row>
    <row r="4" spans="1:11" s="6" customFormat="1" ht="24.75" customHeight="1" thickBot="1">
      <c r="A4" s="9"/>
      <c r="B4" s="123" t="s">
        <v>18</v>
      </c>
      <c r="C4" s="124"/>
      <c r="D4" s="125"/>
      <c r="E4" s="93" t="s">
        <v>45</v>
      </c>
      <c r="F4" s="130" t="s">
        <v>46</v>
      </c>
      <c r="G4" s="130"/>
      <c r="H4" s="130"/>
      <c r="I4" s="131"/>
      <c r="J4" s="126" t="s">
        <v>19</v>
      </c>
      <c r="K4" s="124"/>
    </row>
    <row r="5" spans="1:11" s="6" customFormat="1" ht="24.75" customHeight="1">
      <c r="A5" s="9" t="s">
        <v>20</v>
      </c>
      <c r="B5" s="120" t="s">
        <v>21</v>
      </c>
      <c r="C5" s="9" t="s">
        <v>2</v>
      </c>
      <c r="D5" s="122" t="s">
        <v>22</v>
      </c>
      <c r="E5" s="9" t="s">
        <v>3</v>
      </c>
      <c r="F5" s="127" t="s">
        <v>47</v>
      </c>
      <c r="G5" s="128"/>
      <c r="H5" s="129"/>
      <c r="I5" s="9" t="s">
        <v>4</v>
      </c>
      <c r="J5" s="11" t="s">
        <v>23</v>
      </c>
      <c r="K5" s="14" t="s">
        <v>24</v>
      </c>
    </row>
    <row r="6" spans="1:11" s="6" customFormat="1" ht="24.75" customHeight="1" thickBot="1">
      <c r="A6" s="10"/>
      <c r="B6" s="121"/>
      <c r="C6" s="12" t="s">
        <v>5</v>
      </c>
      <c r="D6" s="121"/>
      <c r="E6" s="10" t="s">
        <v>6</v>
      </c>
      <c r="F6" s="10" t="s">
        <v>7</v>
      </c>
      <c r="G6" s="10" t="s">
        <v>8</v>
      </c>
      <c r="H6" s="10" t="s">
        <v>25</v>
      </c>
      <c r="I6" s="10" t="s">
        <v>9</v>
      </c>
      <c r="J6" s="10" t="s">
        <v>26</v>
      </c>
      <c r="K6" s="15" t="s">
        <v>27</v>
      </c>
    </row>
    <row r="7" spans="2:11" s="1" customFormat="1" ht="12.75" customHeight="1">
      <c r="B7" s="5"/>
      <c r="C7" s="2"/>
      <c r="D7" s="2"/>
      <c r="E7" s="2"/>
      <c r="F7" s="3"/>
      <c r="G7" s="3"/>
      <c r="H7" s="3"/>
      <c r="I7" s="2"/>
      <c r="J7" s="2"/>
      <c r="K7" s="2"/>
    </row>
    <row r="8" spans="1:11" s="20" customFormat="1" ht="22.5" customHeight="1">
      <c r="A8" s="18" t="s">
        <v>10</v>
      </c>
      <c r="B8" s="19"/>
      <c r="C8" s="58"/>
      <c r="D8" s="58"/>
      <c r="E8" s="58">
        <f>E9</f>
        <v>4904731000</v>
      </c>
      <c r="F8" s="96">
        <f>F9</f>
        <v>0</v>
      </c>
      <c r="G8" s="96">
        <f>G9</f>
        <v>0</v>
      </c>
      <c r="H8" s="96">
        <f>H9</f>
        <v>0</v>
      </c>
      <c r="I8" s="58">
        <f>I9</f>
        <v>4904731000</v>
      </c>
      <c r="J8" s="58"/>
      <c r="K8" s="58"/>
    </row>
    <row r="9" spans="1:11" s="20" customFormat="1" ht="27.75" customHeight="1">
      <c r="A9" s="23" t="s">
        <v>11</v>
      </c>
      <c r="B9" s="22"/>
      <c r="C9" s="58"/>
      <c r="D9" s="58"/>
      <c r="E9" s="58">
        <f>SUM(E10:E10)</f>
        <v>4904731000</v>
      </c>
      <c r="F9" s="58">
        <f>SUM(F10:F10)</f>
        <v>0</v>
      </c>
      <c r="G9" s="58">
        <f>SUM(G10:G10)</f>
        <v>0</v>
      </c>
      <c r="H9" s="96">
        <f>SUM(H10:H10)</f>
        <v>0</v>
      </c>
      <c r="I9" s="58">
        <f>SUM(I10:I10)</f>
        <v>4904731000</v>
      </c>
      <c r="J9" s="58"/>
      <c r="K9" s="58"/>
    </row>
    <row r="10" spans="1:11" s="21" customFormat="1" ht="22.5" customHeight="1">
      <c r="A10" s="24"/>
      <c r="B10" s="68" t="s">
        <v>48</v>
      </c>
      <c r="C10" s="62">
        <v>10000000000</v>
      </c>
      <c r="D10" s="62">
        <v>1000000000</v>
      </c>
      <c r="E10" s="62">
        <v>4904731000</v>
      </c>
      <c r="F10" s="69"/>
      <c r="G10" s="69"/>
      <c r="H10" s="72">
        <f>F10-G10</f>
        <v>0</v>
      </c>
      <c r="I10" s="63">
        <f>E10+F10</f>
        <v>4904731000</v>
      </c>
      <c r="J10" s="62">
        <v>490473100</v>
      </c>
      <c r="K10" s="64">
        <f>IF(D10="","",(J10/D10)*100)</f>
        <v>49.047309999999996</v>
      </c>
    </row>
    <row r="11" spans="1:11" s="21" customFormat="1" ht="18.75" customHeight="1">
      <c r="A11" s="24"/>
      <c r="B11" s="24"/>
      <c r="C11" s="63"/>
      <c r="D11" s="63"/>
      <c r="E11" s="63"/>
      <c r="F11" s="72"/>
      <c r="G11" s="72"/>
      <c r="H11" s="72"/>
      <c r="I11" s="63"/>
      <c r="J11" s="63"/>
      <c r="K11" s="63"/>
    </row>
    <row r="12" spans="1:11" s="20" customFormat="1" ht="30" customHeight="1">
      <c r="A12" s="18" t="s">
        <v>12</v>
      </c>
      <c r="B12" s="22"/>
      <c r="C12" s="58"/>
      <c r="D12" s="58"/>
      <c r="E12" s="58">
        <f>E13+E34+E47+E54</f>
        <v>23135465877</v>
      </c>
      <c r="F12" s="58">
        <f>F13+F34+F47+F54</f>
        <v>45040253</v>
      </c>
      <c r="G12" s="58">
        <f>G13+G34+G47+G54</f>
        <v>3616379000</v>
      </c>
      <c r="H12" s="58">
        <f>H13+H34+H47+H54</f>
        <v>-3571338747</v>
      </c>
      <c r="I12" s="58">
        <f>I13+I34+I47+I54</f>
        <v>23180506130</v>
      </c>
      <c r="J12" s="58"/>
      <c r="K12" s="58"/>
    </row>
    <row r="13" spans="1:11" s="20" customFormat="1" ht="24.75" customHeight="1">
      <c r="A13" s="23" t="s">
        <v>49</v>
      </c>
      <c r="B13" s="22"/>
      <c r="C13" s="58"/>
      <c r="D13" s="58"/>
      <c r="E13" s="58">
        <f>SUM(E14:E33)</f>
        <v>10939443454</v>
      </c>
      <c r="F13" s="58">
        <f>SUM(F14:F33)</f>
        <v>98529000</v>
      </c>
      <c r="G13" s="58">
        <f>SUM(G14:G33)</f>
        <v>91524000</v>
      </c>
      <c r="H13" s="58">
        <f>SUM(H14:H33)</f>
        <v>7005000</v>
      </c>
      <c r="I13" s="58">
        <f>SUM(I14:I33)</f>
        <v>11037972454</v>
      </c>
      <c r="J13" s="58"/>
      <c r="K13" s="58"/>
    </row>
    <row r="14" spans="1:11" s="21" customFormat="1" ht="22.5" customHeight="1">
      <c r="A14" s="24"/>
      <c r="B14" s="97" t="s">
        <v>50</v>
      </c>
      <c r="C14" s="79">
        <v>420000000</v>
      </c>
      <c r="D14" s="79">
        <v>420000</v>
      </c>
      <c r="E14" s="79">
        <v>18141000</v>
      </c>
      <c r="F14" s="69"/>
      <c r="G14" s="69"/>
      <c r="H14" s="72">
        <f aca="true" t="shared" si="0" ref="H14:H33">F14-G14</f>
        <v>0</v>
      </c>
      <c r="I14" s="65">
        <f aca="true" t="shared" si="1" ref="I14:I33">E14+F14</f>
        <v>18141000</v>
      </c>
      <c r="J14" s="80">
        <v>189000</v>
      </c>
      <c r="K14" s="64">
        <f aca="true" t="shared" si="2" ref="K14:K33">IF(D14="","",(J14/D14)*100)</f>
        <v>45</v>
      </c>
    </row>
    <row r="15" spans="1:11" s="21" customFormat="1" ht="22.5" customHeight="1">
      <c r="A15" s="25"/>
      <c r="B15" s="97" t="s">
        <v>51</v>
      </c>
      <c r="C15" s="79">
        <v>140000000</v>
      </c>
      <c r="D15" s="79">
        <v>140000</v>
      </c>
      <c r="E15" s="79">
        <v>56000000</v>
      </c>
      <c r="F15" s="69"/>
      <c r="G15" s="69"/>
      <c r="H15" s="72">
        <f t="shared" si="0"/>
        <v>0</v>
      </c>
      <c r="I15" s="65">
        <f t="shared" si="1"/>
        <v>56000000</v>
      </c>
      <c r="J15" s="80">
        <v>56000</v>
      </c>
      <c r="K15" s="64">
        <f t="shared" si="2"/>
        <v>40</v>
      </c>
    </row>
    <row r="16" spans="1:11" s="21" customFormat="1" ht="22.5" customHeight="1">
      <c r="A16" s="24"/>
      <c r="B16" s="97" t="s">
        <v>52</v>
      </c>
      <c r="C16" s="79">
        <v>228312003</v>
      </c>
      <c r="D16" s="79">
        <v>11400000</v>
      </c>
      <c r="E16" s="79">
        <v>106745875</v>
      </c>
      <c r="F16" s="69"/>
      <c r="G16" s="69"/>
      <c r="H16" s="72">
        <f t="shared" si="0"/>
        <v>0</v>
      </c>
      <c r="I16" s="65">
        <f t="shared" si="1"/>
        <v>106745875</v>
      </c>
      <c r="J16" s="79">
        <v>5330000</v>
      </c>
      <c r="K16" s="64">
        <f t="shared" si="2"/>
        <v>46.75438596491228</v>
      </c>
    </row>
    <row r="17" spans="1:11" s="21" customFormat="1" ht="22.5" customHeight="1">
      <c r="A17" s="24"/>
      <c r="B17" s="97" t="s">
        <v>53</v>
      </c>
      <c r="C17" s="79">
        <v>1732386961</v>
      </c>
      <c r="D17" s="94"/>
      <c r="E17" s="79">
        <v>676203030</v>
      </c>
      <c r="F17" s="69"/>
      <c r="G17" s="69"/>
      <c r="H17" s="72">
        <f t="shared" si="0"/>
        <v>0</v>
      </c>
      <c r="I17" s="65">
        <f t="shared" si="1"/>
        <v>676203030</v>
      </c>
      <c r="J17" s="81" t="s">
        <v>54</v>
      </c>
      <c r="K17" s="64">
        <f t="shared" si="2"/>
      </c>
    </row>
    <row r="18" spans="1:11" s="21" customFormat="1" ht="22.5" customHeight="1">
      <c r="A18" s="24"/>
      <c r="B18" s="97" t="s">
        <v>55</v>
      </c>
      <c r="C18" s="79">
        <v>466666670</v>
      </c>
      <c r="D18" s="79">
        <v>46666667</v>
      </c>
      <c r="E18" s="79">
        <v>132930000</v>
      </c>
      <c r="F18" s="69"/>
      <c r="G18" s="69"/>
      <c r="H18" s="72">
        <f t="shared" si="0"/>
        <v>0</v>
      </c>
      <c r="I18" s="65">
        <f t="shared" si="1"/>
        <v>132930000</v>
      </c>
      <c r="J18" s="79">
        <v>13293000</v>
      </c>
      <c r="K18" s="64">
        <f t="shared" si="2"/>
        <v>28.484999796535714</v>
      </c>
    </row>
    <row r="19" spans="1:11" s="21" customFormat="1" ht="22.5" customHeight="1">
      <c r="A19" s="24"/>
      <c r="B19" s="97" t="s">
        <v>56</v>
      </c>
      <c r="C19" s="79">
        <v>1000000000</v>
      </c>
      <c r="D19" s="79">
        <v>100000000</v>
      </c>
      <c r="E19" s="79">
        <v>270000000</v>
      </c>
      <c r="F19" s="69"/>
      <c r="G19" s="69"/>
      <c r="H19" s="72">
        <f t="shared" si="0"/>
        <v>0</v>
      </c>
      <c r="I19" s="65">
        <f t="shared" si="1"/>
        <v>270000000</v>
      </c>
      <c r="J19" s="79">
        <v>27000000</v>
      </c>
      <c r="K19" s="64">
        <f t="shared" si="2"/>
        <v>27</v>
      </c>
    </row>
    <row r="20" spans="1:11" s="21" customFormat="1" ht="22.5" customHeight="1">
      <c r="A20" s="24"/>
      <c r="B20" s="97" t="s">
        <v>57</v>
      </c>
      <c r="C20" s="79">
        <v>519330000</v>
      </c>
      <c r="D20" s="79">
        <v>27000000</v>
      </c>
      <c r="E20" s="79">
        <v>232042490</v>
      </c>
      <c r="F20" s="69"/>
      <c r="G20" s="69"/>
      <c r="H20" s="72">
        <f t="shared" si="0"/>
        <v>0</v>
      </c>
      <c r="I20" s="65">
        <f t="shared" si="1"/>
        <v>232042490</v>
      </c>
      <c r="J20" s="80">
        <v>12150000</v>
      </c>
      <c r="K20" s="64">
        <f t="shared" si="2"/>
        <v>45</v>
      </c>
    </row>
    <row r="21" spans="1:11" s="21" customFormat="1" ht="22.5" customHeight="1">
      <c r="A21" s="24"/>
      <c r="B21" s="97" t="s">
        <v>58</v>
      </c>
      <c r="C21" s="79">
        <v>693636370</v>
      </c>
      <c r="D21" s="79">
        <v>69363637</v>
      </c>
      <c r="E21" s="79">
        <v>215667660</v>
      </c>
      <c r="F21" s="69"/>
      <c r="G21" s="69"/>
      <c r="H21" s="72">
        <f t="shared" si="0"/>
        <v>0</v>
      </c>
      <c r="I21" s="65">
        <f t="shared" si="1"/>
        <v>215667660</v>
      </c>
      <c r="J21" s="80">
        <v>10783383</v>
      </c>
      <c r="K21" s="64">
        <f t="shared" si="2"/>
        <v>15.546161456326175</v>
      </c>
    </row>
    <row r="22" spans="1:11" s="21" customFormat="1" ht="22.5" customHeight="1">
      <c r="A22" s="24"/>
      <c r="B22" s="97" t="s">
        <v>59</v>
      </c>
      <c r="C22" s="79">
        <v>6000000000</v>
      </c>
      <c r="D22" s="79">
        <v>600000000</v>
      </c>
      <c r="E22" s="79">
        <v>1216800356</v>
      </c>
      <c r="F22" s="69"/>
      <c r="G22" s="69"/>
      <c r="H22" s="72">
        <f t="shared" si="0"/>
        <v>0</v>
      </c>
      <c r="I22" s="65">
        <f t="shared" si="1"/>
        <v>1216800356</v>
      </c>
      <c r="J22" s="80">
        <v>120000000</v>
      </c>
      <c r="K22" s="64">
        <f t="shared" si="2"/>
        <v>20</v>
      </c>
    </row>
    <row r="23" spans="1:11" s="21" customFormat="1" ht="22.5" customHeight="1">
      <c r="A23" s="24"/>
      <c r="B23" s="98" t="s">
        <v>35</v>
      </c>
      <c r="C23" s="79">
        <v>3000000000</v>
      </c>
      <c r="D23" s="79">
        <v>300000000</v>
      </c>
      <c r="E23" s="79">
        <v>611275178</v>
      </c>
      <c r="F23" s="69"/>
      <c r="G23" s="69"/>
      <c r="H23" s="72">
        <f t="shared" si="0"/>
        <v>0</v>
      </c>
      <c r="I23" s="65">
        <f t="shared" si="1"/>
        <v>611275178</v>
      </c>
      <c r="J23" s="80">
        <v>60000000</v>
      </c>
      <c r="K23" s="64">
        <f t="shared" si="2"/>
        <v>20</v>
      </c>
    </row>
    <row r="24" spans="1:11" s="27" customFormat="1" ht="22.5" customHeight="1">
      <c r="A24" s="26"/>
      <c r="B24" s="99" t="s">
        <v>60</v>
      </c>
      <c r="C24" s="79">
        <v>901474180</v>
      </c>
      <c r="D24" s="79">
        <v>90147418</v>
      </c>
      <c r="E24" s="79">
        <v>19444400</v>
      </c>
      <c r="F24" s="100"/>
      <c r="G24" s="52"/>
      <c r="H24" s="72">
        <f t="shared" si="0"/>
        <v>0</v>
      </c>
      <c r="I24" s="65">
        <f t="shared" si="1"/>
        <v>19444400</v>
      </c>
      <c r="J24" s="80">
        <v>2888844</v>
      </c>
      <c r="K24" s="64">
        <f t="shared" si="2"/>
        <v>3.204577639705665</v>
      </c>
    </row>
    <row r="25" spans="1:11" s="21" customFormat="1" ht="22.5" customHeight="1">
      <c r="A25" s="24"/>
      <c r="B25" s="97" t="s">
        <v>61</v>
      </c>
      <c r="C25" s="79">
        <v>706939200</v>
      </c>
      <c r="D25" s="79"/>
      <c r="E25" s="79">
        <v>282775680</v>
      </c>
      <c r="F25" s="101"/>
      <c r="G25" s="69"/>
      <c r="H25" s="72">
        <f t="shared" si="0"/>
        <v>0</v>
      </c>
      <c r="I25" s="65">
        <f t="shared" si="1"/>
        <v>282775680</v>
      </c>
      <c r="J25" s="81" t="s">
        <v>54</v>
      </c>
      <c r="K25" s="64">
        <f t="shared" si="2"/>
      </c>
    </row>
    <row r="26" spans="1:11" s="21" customFormat="1" ht="22.5" customHeight="1">
      <c r="A26" s="24"/>
      <c r="B26" s="97" t="s">
        <v>62</v>
      </c>
      <c r="C26" s="79">
        <v>5420495560</v>
      </c>
      <c r="D26" s="79">
        <v>542049556</v>
      </c>
      <c r="E26" s="79">
        <v>79200000</v>
      </c>
      <c r="F26" s="101"/>
      <c r="G26" s="69"/>
      <c r="H26" s="72">
        <f t="shared" si="0"/>
        <v>0</v>
      </c>
      <c r="I26" s="65">
        <f t="shared" si="1"/>
        <v>79200000</v>
      </c>
      <c r="J26" s="80">
        <v>16258839</v>
      </c>
      <c r="K26" s="64">
        <f t="shared" si="2"/>
        <v>2.999511542815469</v>
      </c>
    </row>
    <row r="27" spans="1:11" s="21" customFormat="1" ht="22.5" customHeight="1">
      <c r="A27" s="24"/>
      <c r="B27" s="97" t="s">
        <v>63</v>
      </c>
      <c r="C27" s="79">
        <v>5510000000</v>
      </c>
      <c r="D27" s="79">
        <v>551000000</v>
      </c>
      <c r="E27" s="79">
        <v>260000000</v>
      </c>
      <c r="F27" s="101"/>
      <c r="G27" s="69"/>
      <c r="H27" s="72">
        <f t="shared" si="0"/>
        <v>0</v>
      </c>
      <c r="I27" s="65">
        <f t="shared" si="1"/>
        <v>260000000</v>
      </c>
      <c r="J27" s="80">
        <v>26000000</v>
      </c>
      <c r="K27" s="64">
        <f t="shared" si="2"/>
        <v>4.71869328493648</v>
      </c>
    </row>
    <row r="28" spans="1:11" s="21" customFormat="1" ht="22.5" customHeight="1">
      <c r="A28" s="24"/>
      <c r="B28" s="97" t="s">
        <v>64</v>
      </c>
      <c r="C28" s="79">
        <v>5500000000</v>
      </c>
      <c r="D28" s="79">
        <v>550000000</v>
      </c>
      <c r="E28" s="79">
        <v>600000000</v>
      </c>
      <c r="F28" s="101"/>
      <c r="G28" s="69"/>
      <c r="H28" s="72">
        <f t="shared" si="0"/>
        <v>0</v>
      </c>
      <c r="I28" s="65">
        <f t="shared" si="1"/>
        <v>600000000</v>
      </c>
      <c r="J28" s="80">
        <v>60000000</v>
      </c>
      <c r="K28" s="64">
        <f t="shared" si="2"/>
        <v>10.909090909090908</v>
      </c>
    </row>
    <row r="29" spans="1:11" s="21" customFormat="1" ht="22.5" customHeight="1">
      <c r="A29" s="24"/>
      <c r="B29" s="97" t="s">
        <v>65</v>
      </c>
      <c r="C29" s="79">
        <v>848000000</v>
      </c>
      <c r="D29" s="79">
        <v>84800000</v>
      </c>
      <c r="E29" s="79">
        <v>373802877</v>
      </c>
      <c r="F29" s="101"/>
      <c r="G29" s="69"/>
      <c r="H29" s="72">
        <f t="shared" si="0"/>
        <v>0</v>
      </c>
      <c r="I29" s="65">
        <f t="shared" si="1"/>
        <v>373802877</v>
      </c>
      <c r="J29" s="80">
        <v>8470000</v>
      </c>
      <c r="K29" s="64">
        <f t="shared" si="2"/>
        <v>9.98820754716981</v>
      </c>
    </row>
    <row r="30" spans="1:11" s="21" customFormat="1" ht="22.5" customHeight="1">
      <c r="A30" s="24"/>
      <c r="B30" s="97" t="s">
        <v>66</v>
      </c>
      <c r="C30" s="79">
        <v>105100565000</v>
      </c>
      <c r="D30" s="79">
        <v>10510056500</v>
      </c>
      <c r="E30" s="79">
        <v>5000000000</v>
      </c>
      <c r="F30" s="101"/>
      <c r="G30" s="69"/>
      <c r="H30" s="72">
        <f t="shared" si="0"/>
        <v>0</v>
      </c>
      <c r="I30" s="65">
        <f t="shared" si="1"/>
        <v>5000000000</v>
      </c>
      <c r="J30" s="80">
        <v>500000000</v>
      </c>
      <c r="K30" s="64">
        <f t="shared" si="2"/>
        <v>4.757348354882773</v>
      </c>
    </row>
    <row r="31" spans="1:11" s="21" customFormat="1" ht="22.5" customHeight="1">
      <c r="A31" s="24"/>
      <c r="B31" s="97" t="s">
        <v>67</v>
      </c>
      <c r="C31" s="79">
        <v>470060000</v>
      </c>
      <c r="D31" s="79">
        <v>47006000</v>
      </c>
      <c r="E31" s="79">
        <v>65458908</v>
      </c>
      <c r="F31" s="79"/>
      <c r="G31" s="69"/>
      <c r="H31" s="72">
        <f t="shared" si="0"/>
        <v>0</v>
      </c>
      <c r="I31" s="65">
        <f t="shared" si="1"/>
        <v>65458908</v>
      </c>
      <c r="J31" s="80">
        <v>6000000</v>
      </c>
      <c r="K31" s="64">
        <f t="shared" si="2"/>
        <v>12.764327958133004</v>
      </c>
    </row>
    <row r="32" spans="1:11" s="21" customFormat="1" ht="22.5" customHeight="1">
      <c r="A32" s="24"/>
      <c r="B32" s="97" t="s">
        <v>68</v>
      </c>
      <c r="C32" s="79">
        <v>2198493000</v>
      </c>
      <c r="D32" s="95"/>
      <c r="E32" s="79">
        <v>334840000</v>
      </c>
      <c r="F32" s="101"/>
      <c r="G32" s="69"/>
      <c r="H32" s="72">
        <f t="shared" si="0"/>
        <v>0</v>
      </c>
      <c r="I32" s="65">
        <f t="shared" si="1"/>
        <v>334840000</v>
      </c>
      <c r="J32" s="81" t="s">
        <v>54</v>
      </c>
      <c r="K32" s="64">
        <f t="shared" si="2"/>
      </c>
    </row>
    <row r="33" spans="1:11" s="21" customFormat="1" ht="22.5" customHeight="1">
      <c r="A33" s="24"/>
      <c r="B33" s="97" t="s">
        <v>69</v>
      </c>
      <c r="C33" s="79">
        <v>5559750000</v>
      </c>
      <c r="D33" s="95"/>
      <c r="E33" s="79">
        <v>388116000</v>
      </c>
      <c r="F33" s="101">
        <v>98529000</v>
      </c>
      <c r="G33" s="69">
        <v>91524000</v>
      </c>
      <c r="H33" s="72">
        <f t="shared" si="0"/>
        <v>7005000</v>
      </c>
      <c r="I33" s="65">
        <f t="shared" si="1"/>
        <v>486645000</v>
      </c>
      <c r="J33" s="81" t="s">
        <v>54</v>
      </c>
      <c r="K33" s="64">
        <f t="shared" si="2"/>
      </c>
    </row>
    <row r="34" spans="1:11" s="104" customFormat="1" ht="33" customHeight="1">
      <c r="A34" s="23" t="s">
        <v>70</v>
      </c>
      <c r="B34" s="23"/>
      <c r="C34" s="102" t="s">
        <v>13</v>
      </c>
      <c r="D34" s="102" t="s">
        <v>13</v>
      </c>
      <c r="E34" s="103">
        <f>SUM(E35:E46)</f>
        <v>10057010445</v>
      </c>
      <c r="F34" s="103">
        <f>SUM(F35:F46)</f>
        <v>311253</v>
      </c>
      <c r="G34" s="103">
        <f>SUM(G35:G46)</f>
        <v>3223400000</v>
      </c>
      <c r="H34" s="103">
        <f>SUM(H35:H46)</f>
        <v>-3223088747</v>
      </c>
      <c r="I34" s="103">
        <f>SUM(I35:I46)</f>
        <v>10057321698</v>
      </c>
      <c r="J34" s="102" t="s">
        <v>13</v>
      </c>
      <c r="K34" s="64"/>
    </row>
    <row r="35" spans="1:11" s="31" customFormat="1" ht="22.5" customHeight="1">
      <c r="A35" s="29"/>
      <c r="B35" s="38" t="s">
        <v>71</v>
      </c>
      <c r="C35" s="30">
        <v>6883970048</v>
      </c>
      <c r="D35" s="30">
        <v>9010432</v>
      </c>
      <c r="E35" s="30">
        <v>2686181356</v>
      </c>
      <c r="F35" s="30">
        <v>0</v>
      </c>
      <c r="G35" s="30">
        <v>0</v>
      </c>
      <c r="H35" s="72">
        <f aca="true" t="shared" si="3" ref="H35:H46">F35-G35</f>
        <v>0</v>
      </c>
      <c r="I35" s="65">
        <f aca="true" t="shared" si="4" ref="I35:I46">E35+F35</f>
        <v>2686181356</v>
      </c>
      <c r="J35" s="30">
        <v>3475337</v>
      </c>
      <c r="K35" s="64">
        <f aca="true" t="shared" si="5" ref="K35:K41">IF(D35="","",(J35/D35)*100)</f>
        <v>38.5701484679092</v>
      </c>
    </row>
    <row r="36" spans="1:11" s="31" customFormat="1" ht="22.5" customHeight="1">
      <c r="A36" s="29"/>
      <c r="B36" s="38" t="s">
        <v>37</v>
      </c>
      <c r="C36" s="30">
        <v>690408000</v>
      </c>
      <c r="D36" s="30">
        <v>172602</v>
      </c>
      <c r="E36" s="30">
        <v>1084860000</v>
      </c>
      <c r="F36" s="30">
        <v>0</v>
      </c>
      <c r="G36" s="30">
        <v>0</v>
      </c>
      <c r="H36" s="72">
        <f t="shared" si="3"/>
        <v>0</v>
      </c>
      <c r="I36" s="65">
        <f t="shared" si="4"/>
        <v>1084860000</v>
      </c>
      <c r="J36" s="30">
        <v>84574</v>
      </c>
      <c r="K36" s="64">
        <f t="shared" si="5"/>
        <v>48.99943221978888</v>
      </c>
    </row>
    <row r="37" spans="1:11" s="33" customFormat="1" ht="22.5" customHeight="1">
      <c r="A37" s="32"/>
      <c r="B37" s="38" t="s">
        <v>38</v>
      </c>
      <c r="C37" s="30">
        <v>900000000</v>
      </c>
      <c r="D37" s="30">
        <v>90000000</v>
      </c>
      <c r="E37" s="30">
        <v>52000000</v>
      </c>
      <c r="F37" s="30">
        <v>0</v>
      </c>
      <c r="G37" s="30">
        <v>0</v>
      </c>
      <c r="H37" s="72">
        <f t="shared" si="3"/>
        <v>0</v>
      </c>
      <c r="I37" s="65">
        <f t="shared" si="4"/>
        <v>52000000</v>
      </c>
      <c r="J37" s="30">
        <v>5200000</v>
      </c>
      <c r="K37" s="64">
        <f t="shared" si="5"/>
        <v>5.777777777777778</v>
      </c>
    </row>
    <row r="38" spans="1:11" s="31" customFormat="1" ht="22.5" customHeight="1">
      <c r="A38" s="29"/>
      <c r="B38" s="119" t="s">
        <v>153</v>
      </c>
      <c r="C38" s="30">
        <v>6661326530</v>
      </c>
      <c r="D38" s="30">
        <v>666132653</v>
      </c>
      <c r="E38" s="30">
        <v>704544442</v>
      </c>
      <c r="F38" s="30">
        <v>0</v>
      </c>
      <c r="G38" s="30">
        <v>0</v>
      </c>
      <c r="H38" s="72">
        <f t="shared" si="3"/>
        <v>0</v>
      </c>
      <c r="I38" s="65">
        <f t="shared" si="4"/>
        <v>704544442</v>
      </c>
      <c r="J38" s="30">
        <v>42133062</v>
      </c>
      <c r="K38" s="64">
        <f t="shared" si="5"/>
        <v>6.325025775309051</v>
      </c>
    </row>
    <row r="39" spans="1:11" s="31" customFormat="1" ht="22.5" customHeight="1">
      <c r="A39" s="29"/>
      <c r="B39" s="38" t="s">
        <v>72</v>
      </c>
      <c r="C39" s="30">
        <v>5420495560</v>
      </c>
      <c r="D39" s="30">
        <v>542049556</v>
      </c>
      <c r="E39" s="30">
        <v>79200000</v>
      </c>
      <c r="F39" s="30">
        <v>0</v>
      </c>
      <c r="G39" s="30">
        <v>0</v>
      </c>
      <c r="H39" s="72">
        <f t="shared" si="3"/>
        <v>0</v>
      </c>
      <c r="I39" s="65">
        <f t="shared" si="4"/>
        <v>79200000</v>
      </c>
      <c r="J39" s="30">
        <v>16258839</v>
      </c>
      <c r="K39" s="64">
        <f t="shared" si="5"/>
        <v>2.999511542815469</v>
      </c>
    </row>
    <row r="40" spans="1:11" s="21" customFormat="1" ht="22.5" customHeight="1">
      <c r="A40" s="25"/>
      <c r="B40" s="38" t="s">
        <v>73</v>
      </c>
      <c r="C40" s="30">
        <v>3278000000</v>
      </c>
      <c r="D40" s="30">
        <v>327800000</v>
      </c>
      <c r="E40" s="30">
        <v>1475100000</v>
      </c>
      <c r="F40" s="30"/>
      <c r="G40" s="30"/>
      <c r="H40" s="72">
        <f t="shared" si="3"/>
        <v>0</v>
      </c>
      <c r="I40" s="65">
        <f t="shared" si="4"/>
        <v>1475100000</v>
      </c>
      <c r="J40" s="30">
        <v>147510000</v>
      </c>
      <c r="K40" s="64">
        <f t="shared" si="5"/>
        <v>45</v>
      </c>
    </row>
    <row r="41" spans="1:11" s="31" customFormat="1" ht="25.5" customHeight="1">
      <c r="A41" s="29"/>
      <c r="B41" s="38" t="s">
        <v>74</v>
      </c>
      <c r="C41" s="30">
        <v>650000000</v>
      </c>
      <c r="D41" s="30">
        <v>65000000</v>
      </c>
      <c r="E41" s="30">
        <v>318500000</v>
      </c>
      <c r="F41" s="30"/>
      <c r="G41" s="30"/>
      <c r="H41" s="40">
        <f t="shared" si="3"/>
        <v>0</v>
      </c>
      <c r="I41" s="65">
        <f t="shared" si="4"/>
        <v>318500000</v>
      </c>
      <c r="J41" s="30">
        <v>31850000</v>
      </c>
      <c r="K41" s="42">
        <f t="shared" si="5"/>
        <v>49</v>
      </c>
    </row>
    <row r="42" spans="1:11" s="33" customFormat="1" ht="23.25" customHeight="1">
      <c r="A42" s="32"/>
      <c r="B42" s="29" t="s">
        <v>75</v>
      </c>
      <c r="C42" s="30">
        <v>526315790</v>
      </c>
      <c r="D42" s="30">
        <v>52631579</v>
      </c>
      <c r="E42" s="30">
        <v>226315790</v>
      </c>
      <c r="F42" s="30"/>
      <c r="G42" s="30">
        <v>3209842000</v>
      </c>
      <c r="H42" s="40">
        <f>F42-G42</f>
        <v>-3209842000</v>
      </c>
      <c r="I42" s="65">
        <f>E42+F42</f>
        <v>226315790</v>
      </c>
      <c r="J42" s="30">
        <v>22631579</v>
      </c>
      <c r="K42" s="42">
        <f>IF(D42="","",(J42/D42)*100)</f>
        <v>43.000000057</v>
      </c>
    </row>
    <row r="43" spans="1:11" s="33" customFormat="1" ht="12" customHeight="1" thickBot="1">
      <c r="A43" s="117"/>
      <c r="B43" s="34"/>
      <c r="C43" s="35"/>
      <c r="D43" s="35"/>
      <c r="E43" s="35"/>
      <c r="F43" s="35"/>
      <c r="G43" s="35"/>
      <c r="H43" s="77"/>
      <c r="I43" s="92"/>
      <c r="J43" s="35"/>
      <c r="K43" s="78"/>
    </row>
    <row r="44" spans="1:11" s="33" customFormat="1" ht="22.5" customHeight="1">
      <c r="A44" s="32"/>
      <c r="B44" s="38" t="s">
        <v>76</v>
      </c>
      <c r="C44" s="30">
        <v>12165770245</v>
      </c>
      <c r="D44" s="30">
        <v>380000</v>
      </c>
      <c r="E44" s="30">
        <v>2643538166</v>
      </c>
      <c r="F44" s="30">
        <v>311253</v>
      </c>
      <c r="G44" s="30">
        <v>13558000</v>
      </c>
      <c r="H44" s="40">
        <f>F44-G44</f>
        <v>-13246747</v>
      </c>
      <c r="I44" s="65">
        <f>E44+F44</f>
        <v>2643849419</v>
      </c>
      <c r="J44" s="30">
        <v>76000</v>
      </c>
      <c r="K44" s="42">
        <f>IF(D44="","",(J44/D44)*100)</f>
        <v>20</v>
      </c>
    </row>
    <row r="45" spans="1:11" s="31" customFormat="1" ht="22.5" customHeight="1">
      <c r="A45" s="29"/>
      <c r="B45" s="38" t="s">
        <v>77</v>
      </c>
      <c r="C45" s="30">
        <v>355950756</v>
      </c>
      <c r="D45" s="30"/>
      <c r="E45" s="30">
        <v>105276724</v>
      </c>
      <c r="F45" s="30"/>
      <c r="G45" s="30"/>
      <c r="H45" s="72">
        <f t="shared" si="3"/>
        <v>0</v>
      </c>
      <c r="I45" s="65">
        <f t="shared" si="4"/>
        <v>105276724</v>
      </c>
      <c r="J45" s="30"/>
      <c r="K45" s="64"/>
    </row>
    <row r="46" spans="1:11" s="33" customFormat="1" ht="22.5" customHeight="1">
      <c r="A46" s="32"/>
      <c r="B46" s="38" t="s">
        <v>78</v>
      </c>
      <c r="C46" s="30">
        <v>1821392000</v>
      </c>
      <c r="D46" s="30">
        <v>1000</v>
      </c>
      <c r="E46" s="30">
        <v>681493967</v>
      </c>
      <c r="F46" s="30"/>
      <c r="G46" s="30"/>
      <c r="H46" s="72">
        <f t="shared" si="3"/>
        <v>0</v>
      </c>
      <c r="I46" s="65">
        <f t="shared" si="4"/>
        <v>681493967</v>
      </c>
      <c r="J46" s="30">
        <v>400</v>
      </c>
      <c r="K46" s="64">
        <f>IF(D46="","",(J46/D46)*100)</f>
        <v>40</v>
      </c>
    </row>
    <row r="47" spans="1:11" s="20" customFormat="1" ht="24.75" customHeight="1">
      <c r="A47" s="23" t="s">
        <v>79</v>
      </c>
      <c r="B47" s="22"/>
      <c r="C47" s="58"/>
      <c r="D47" s="58"/>
      <c r="E47" s="58">
        <f>SUM(E48:E53)</f>
        <v>1059578380</v>
      </c>
      <c r="F47" s="58">
        <f>SUM(F48:F53)</f>
        <v>0</v>
      </c>
      <c r="G47" s="58">
        <f>SUM(G48:G53)</f>
        <v>301455000</v>
      </c>
      <c r="H47" s="96">
        <f>SUM(H48:H53)</f>
        <v>-301455000</v>
      </c>
      <c r="I47" s="58">
        <f>SUM(I48:I53)</f>
        <v>1059578380</v>
      </c>
      <c r="J47" s="58"/>
      <c r="K47" s="58"/>
    </row>
    <row r="48" spans="1:11" s="31" customFormat="1" ht="22.5" customHeight="1">
      <c r="A48" s="54"/>
      <c r="B48" s="105" t="s">
        <v>80</v>
      </c>
      <c r="C48" s="106">
        <v>5420495570</v>
      </c>
      <c r="D48" s="106">
        <v>542049557</v>
      </c>
      <c r="E48" s="62">
        <v>79200000</v>
      </c>
      <c r="F48" s="69"/>
      <c r="G48" s="69"/>
      <c r="H48" s="72">
        <f aca="true" t="shared" si="6" ref="H48:H53">F48-G48</f>
        <v>0</v>
      </c>
      <c r="I48" s="63">
        <f aca="true" t="shared" si="7" ref="I48:I53">E48+F48</f>
        <v>79200000</v>
      </c>
      <c r="J48" s="62">
        <v>16258839</v>
      </c>
      <c r="K48" s="64">
        <f aca="true" t="shared" si="8" ref="K48:K53">IF(D48="","",(J48/D48)*100)</f>
        <v>2.999511537281821</v>
      </c>
    </row>
    <row r="49" spans="1:11" s="21" customFormat="1" ht="22.5" customHeight="1">
      <c r="A49" s="25"/>
      <c r="B49" s="105" t="s">
        <v>81</v>
      </c>
      <c r="C49" s="106">
        <v>60000000</v>
      </c>
      <c r="D49" s="106">
        <v>60000000</v>
      </c>
      <c r="E49" s="62">
        <v>27353218</v>
      </c>
      <c r="F49" s="69"/>
      <c r="G49" s="69"/>
      <c r="H49" s="72">
        <f t="shared" si="6"/>
        <v>0</v>
      </c>
      <c r="I49" s="63">
        <f t="shared" si="7"/>
        <v>27353218</v>
      </c>
      <c r="J49" s="62">
        <v>27353218</v>
      </c>
      <c r="K49" s="64">
        <f t="shared" si="8"/>
        <v>45.588696666666664</v>
      </c>
    </row>
    <row r="50" spans="1:11" s="21" customFormat="1" ht="22.5" customHeight="1">
      <c r="A50" s="25"/>
      <c r="B50" s="105" t="s">
        <v>82</v>
      </c>
      <c r="C50" s="106">
        <v>4509422080</v>
      </c>
      <c r="D50" s="106">
        <v>450942208</v>
      </c>
      <c r="E50" s="62">
        <v>953019682</v>
      </c>
      <c r="F50" s="69"/>
      <c r="G50" s="69">
        <v>301455000</v>
      </c>
      <c r="H50" s="72">
        <f t="shared" si="6"/>
        <v>-301455000</v>
      </c>
      <c r="I50" s="63">
        <f t="shared" si="7"/>
        <v>953019682</v>
      </c>
      <c r="J50" s="62">
        <v>121028536</v>
      </c>
      <c r="K50" s="64">
        <f t="shared" si="8"/>
        <v>26.839034770504338</v>
      </c>
    </row>
    <row r="51" spans="1:11" s="21" customFormat="1" ht="22.5" customHeight="1">
      <c r="A51" s="24"/>
      <c r="B51" s="105" t="s">
        <v>83</v>
      </c>
      <c r="C51" s="107" t="s">
        <v>84</v>
      </c>
      <c r="D51" s="106">
        <v>10000</v>
      </c>
      <c r="E51" s="62">
        <v>1827</v>
      </c>
      <c r="F51" s="69"/>
      <c r="G51" s="69"/>
      <c r="H51" s="72">
        <f t="shared" si="6"/>
        <v>0</v>
      </c>
      <c r="I51" s="63">
        <f t="shared" si="7"/>
        <v>1827</v>
      </c>
      <c r="J51" s="62">
        <v>1000</v>
      </c>
      <c r="K51" s="64">
        <f t="shared" si="8"/>
        <v>10</v>
      </c>
    </row>
    <row r="52" spans="1:11" s="21" customFormat="1" ht="22.5" customHeight="1">
      <c r="A52" s="29"/>
      <c r="B52" s="105" t="s">
        <v>39</v>
      </c>
      <c r="C52" s="108" t="s">
        <v>44</v>
      </c>
      <c r="D52" s="106">
        <v>10000</v>
      </c>
      <c r="E52" s="62">
        <v>1827</v>
      </c>
      <c r="F52" s="69"/>
      <c r="G52" s="69"/>
      <c r="H52" s="72">
        <f t="shared" si="6"/>
        <v>0</v>
      </c>
      <c r="I52" s="63">
        <f t="shared" si="7"/>
        <v>1827</v>
      </c>
      <c r="J52" s="62">
        <v>1000</v>
      </c>
      <c r="K52" s="64">
        <f t="shared" si="8"/>
        <v>10</v>
      </c>
    </row>
    <row r="53" spans="1:11" s="21" customFormat="1" ht="22.5" customHeight="1">
      <c r="A53" s="29"/>
      <c r="B53" s="105" t="s">
        <v>40</v>
      </c>
      <c r="C53" s="108" t="s">
        <v>44</v>
      </c>
      <c r="D53" s="106">
        <v>10000</v>
      </c>
      <c r="E53" s="62">
        <v>1826</v>
      </c>
      <c r="F53" s="69"/>
      <c r="G53" s="69"/>
      <c r="H53" s="72">
        <f t="shared" si="6"/>
        <v>0</v>
      </c>
      <c r="I53" s="63">
        <f t="shared" si="7"/>
        <v>1826</v>
      </c>
      <c r="J53" s="62">
        <v>1000</v>
      </c>
      <c r="K53" s="64">
        <f t="shared" si="8"/>
        <v>10</v>
      </c>
    </row>
    <row r="54" spans="1:12" s="20" customFormat="1" ht="30.75" customHeight="1">
      <c r="A54" s="23" t="s">
        <v>85</v>
      </c>
      <c r="B54" s="49"/>
      <c r="C54" s="50"/>
      <c r="D54" s="50"/>
      <c r="E54" s="51">
        <f>SUM(E55:E59)</f>
        <v>1079433598</v>
      </c>
      <c r="F54" s="51">
        <f>SUM(F55:F59)</f>
        <v>-53800000</v>
      </c>
      <c r="G54" s="51">
        <f>SUM(G55:G59)</f>
        <v>0</v>
      </c>
      <c r="H54" s="51">
        <f>SUM(H55:H59)</f>
        <v>-53800000</v>
      </c>
      <c r="I54" s="51">
        <f>SUM(I55:I59)</f>
        <v>1025633598</v>
      </c>
      <c r="J54" s="50"/>
      <c r="K54" s="50"/>
      <c r="L54" s="36"/>
    </row>
    <row r="55" spans="1:11" s="21" customFormat="1" ht="22.5" customHeight="1">
      <c r="A55" s="29"/>
      <c r="B55" s="109" t="s">
        <v>41</v>
      </c>
      <c r="C55" s="110">
        <v>235271348</v>
      </c>
      <c r="D55" s="110"/>
      <c r="E55" s="110">
        <v>727607</v>
      </c>
      <c r="F55" s="111">
        <v>0</v>
      </c>
      <c r="G55" s="111">
        <v>0</v>
      </c>
      <c r="H55" s="112">
        <f>F55-G55</f>
        <v>0</v>
      </c>
      <c r="I55" s="113">
        <f>E55+F55</f>
        <v>727607</v>
      </c>
      <c r="J55" s="110"/>
      <c r="K55" s="114">
        <f>IF(D55="","",(J55/D55)*100)</f>
      </c>
    </row>
    <row r="56" spans="1:11" s="21" customFormat="1" ht="22.5" customHeight="1">
      <c r="A56" s="29"/>
      <c r="B56" s="109" t="s">
        <v>28</v>
      </c>
      <c r="C56" s="110">
        <v>324000000</v>
      </c>
      <c r="D56" s="110">
        <v>32400000</v>
      </c>
      <c r="E56" s="110">
        <v>72000000</v>
      </c>
      <c r="F56" s="111">
        <v>-28800000</v>
      </c>
      <c r="G56" s="111">
        <v>0</v>
      </c>
      <c r="H56" s="112">
        <f>F56-G56</f>
        <v>-28800000</v>
      </c>
      <c r="I56" s="113">
        <f>E56+F56</f>
        <v>43200000</v>
      </c>
      <c r="J56" s="115">
        <v>4320000</v>
      </c>
      <c r="K56" s="114">
        <f>IF(D56="","",(J56/D56)*100)</f>
        <v>13.333333333333334</v>
      </c>
    </row>
    <row r="57" spans="1:11" s="21" customFormat="1" ht="22.5" customHeight="1">
      <c r="A57" s="29"/>
      <c r="B57" s="109" t="s">
        <v>42</v>
      </c>
      <c r="C57" s="110">
        <v>2075520000</v>
      </c>
      <c r="D57" s="110">
        <v>64000000</v>
      </c>
      <c r="E57" s="110">
        <v>978705991</v>
      </c>
      <c r="F57" s="111">
        <v>0</v>
      </c>
      <c r="G57" s="111">
        <v>0</v>
      </c>
      <c r="H57" s="112">
        <f>F57-G57</f>
        <v>0</v>
      </c>
      <c r="I57" s="113">
        <f>E57+F57</f>
        <v>978705991</v>
      </c>
      <c r="J57" s="115">
        <v>31040000</v>
      </c>
      <c r="K57" s="114">
        <f>IF(D57="","",(J57/D57)*100)</f>
        <v>48.5</v>
      </c>
    </row>
    <row r="58" spans="1:11" s="21" customFormat="1" ht="22.5" customHeight="1">
      <c r="A58" s="29"/>
      <c r="B58" s="109" t="s">
        <v>86</v>
      </c>
      <c r="C58" s="110">
        <v>140000000</v>
      </c>
      <c r="D58" s="110">
        <v>14000000</v>
      </c>
      <c r="E58" s="110">
        <v>25000000</v>
      </c>
      <c r="F58" s="111">
        <v>-25000000</v>
      </c>
      <c r="G58" s="111">
        <v>0</v>
      </c>
      <c r="H58" s="112">
        <f>F58-G58</f>
        <v>-25000000</v>
      </c>
      <c r="I58" s="113">
        <f>E58+F58</f>
        <v>0</v>
      </c>
      <c r="J58" s="115">
        <v>0</v>
      </c>
      <c r="K58" s="114">
        <f>IF(D58="","",(J58/D58)*100)</f>
        <v>0</v>
      </c>
    </row>
    <row r="59" spans="1:11" s="21" customFormat="1" ht="22.5" customHeight="1">
      <c r="A59" s="29"/>
      <c r="B59" s="109" t="s">
        <v>87</v>
      </c>
      <c r="C59" s="110">
        <v>50000000</v>
      </c>
      <c r="D59" s="110">
        <v>5000000</v>
      </c>
      <c r="E59" s="110">
        <v>3000000</v>
      </c>
      <c r="F59" s="111">
        <v>0</v>
      </c>
      <c r="G59" s="111">
        <v>0</v>
      </c>
      <c r="H59" s="112">
        <f>F59-G59</f>
        <v>0</v>
      </c>
      <c r="I59" s="113">
        <f>E59+F59</f>
        <v>3000000</v>
      </c>
      <c r="J59" s="115">
        <v>300000</v>
      </c>
      <c r="K59" s="114">
        <f>IF(D59="","",(J59/D59)*100)</f>
        <v>6</v>
      </c>
    </row>
    <row r="60" spans="1:11" s="20" customFormat="1" ht="40.5" customHeight="1">
      <c r="A60" s="37" t="s">
        <v>14</v>
      </c>
      <c r="B60" s="22"/>
      <c r="C60" s="58"/>
      <c r="D60" s="58"/>
      <c r="E60" s="58">
        <f>E61+E65+E102</f>
        <v>41399968373.92</v>
      </c>
      <c r="F60" s="58">
        <f>F61+F65+F102</f>
        <v>458505564</v>
      </c>
      <c r="G60" s="58">
        <f>G61+G65+G102</f>
        <v>-5556116053</v>
      </c>
      <c r="H60" s="58">
        <f>H61+H65+H102</f>
        <v>6014621617</v>
      </c>
      <c r="I60" s="58">
        <f>I61+I65+I102</f>
        <v>41858473937.92</v>
      </c>
      <c r="J60" s="58"/>
      <c r="K60" s="58"/>
    </row>
    <row r="61" spans="1:11" s="36" customFormat="1" ht="30" customHeight="1">
      <c r="A61" s="116" t="s">
        <v>15</v>
      </c>
      <c r="B61" s="57"/>
      <c r="C61" s="51"/>
      <c r="D61" s="51"/>
      <c r="E61" s="51">
        <f>SUM(E62:E64)</f>
        <v>102500000</v>
      </c>
      <c r="F61" s="51">
        <f>F62+F63+F64</f>
        <v>0</v>
      </c>
      <c r="G61" s="51">
        <f>G62+G63+G64</f>
        <v>0</v>
      </c>
      <c r="H61" s="51">
        <f>H62+H63+H64</f>
        <v>0</v>
      </c>
      <c r="I61" s="51">
        <f>SUM(I62:I64)</f>
        <v>102500000</v>
      </c>
      <c r="J61" s="51"/>
      <c r="K61" s="51"/>
    </row>
    <row r="62" spans="1:11" s="31" customFormat="1" ht="22.5" customHeight="1">
      <c r="A62" s="29"/>
      <c r="B62" s="38" t="s">
        <v>88</v>
      </c>
      <c r="C62" s="62">
        <v>198200000</v>
      </c>
      <c r="D62" s="62">
        <v>19820000</v>
      </c>
      <c r="E62" s="62">
        <v>7000000</v>
      </c>
      <c r="F62" s="69"/>
      <c r="G62" s="69"/>
      <c r="H62" s="72">
        <f>F62-G62</f>
        <v>0</v>
      </c>
      <c r="I62" s="63">
        <f>E62+F62</f>
        <v>7000000</v>
      </c>
      <c r="J62" s="62">
        <v>700000</v>
      </c>
      <c r="K62" s="64">
        <f>IF(D62="","",(J62/D62)*100)</f>
        <v>3.5317860746720484</v>
      </c>
    </row>
    <row r="63" spans="1:11" s="31" customFormat="1" ht="22.5" customHeight="1">
      <c r="A63" s="29"/>
      <c r="B63" s="38" t="s">
        <v>89</v>
      </c>
      <c r="C63" s="30">
        <v>4000000000</v>
      </c>
      <c r="D63" s="30">
        <v>400000000</v>
      </c>
      <c r="E63" s="30">
        <v>45500000</v>
      </c>
      <c r="F63" s="41"/>
      <c r="G63" s="41"/>
      <c r="H63" s="40">
        <f>F63-G63</f>
        <v>0</v>
      </c>
      <c r="I63" s="65">
        <f>E63+F63</f>
        <v>45500000</v>
      </c>
      <c r="J63" s="30">
        <v>4550000</v>
      </c>
      <c r="K63" s="42">
        <f>IF(D63="","",(J63/D63)*100)</f>
        <v>1.1375</v>
      </c>
    </row>
    <row r="64" spans="1:11" s="31" customFormat="1" ht="22.5" customHeight="1">
      <c r="A64" s="29"/>
      <c r="B64" s="38" t="s">
        <v>90</v>
      </c>
      <c r="C64" s="30">
        <v>17620000000</v>
      </c>
      <c r="D64" s="30">
        <v>1762000000</v>
      </c>
      <c r="E64" s="30">
        <v>50000000</v>
      </c>
      <c r="F64" s="41"/>
      <c r="G64" s="41"/>
      <c r="H64" s="40">
        <f>F64-G64</f>
        <v>0</v>
      </c>
      <c r="I64" s="65">
        <f>E64+F64</f>
        <v>50000000</v>
      </c>
      <c r="J64" s="30">
        <v>5000000</v>
      </c>
      <c r="K64" s="42">
        <f>IF(D64="","",(J64/D64)*100)</f>
        <v>0.28376844494892167</v>
      </c>
    </row>
    <row r="65" spans="1:11" s="36" customFormat="1" ht="24.75" customHeight="1">
      <c r="A65" s="23" t="s">
        <v>91</v>
      </c>
      <c r="B65" s="23"/>
      <c r="C65" s="50"/>
      <c r="D65" s="50"/>
      <c r="E65" s="51">
        <f>SUM(E66:E101)</f>
        <v>35234315556.19</v>
      </c>
      <c r="F65" s="51">
        <f>SUM(F66:F101)</f>
        <v>932953131</v>
      </c>
      <c r="G65" s="51">
        <f>SUM(G66:G101)</f>
        <v>-4336721853</v>
      </c>
      <c r="H65" s="51">
        <f>SUM(H66:H101)</f>
        <v>5269674984</v>
      </c>
      <c r="I65" s="51">
        <f>SUM(I66:I101)</f>
        <v>36167268687.19</v>
      </c>
      <c r="J65" s="50"/>
      <c r="K65" s="50"/>
    </row>
    <row r="66" spans="1:11" s="31" customFormat="1" ht="22.5" customHeight="1">
      <c r="A66" s="29"/>
      <c r="B66" s="29" t="s">
        <v>151</v>
      </c>
      <c r="C66" s="39">
        <v>78288192570</v>
      </c>
      <c r="D66" s="39">
        <v>7828819257</v>
      </c>
      <c r="E66" s="39">
        <v>50673380</v>
      </c>
      <c r="F66" s="39"/>
      <c r="G66" s="39"/>
      <c r="H66" s="40">
        <f aca="true" t="shared" si="9" ref="H66:H101">F66-G66</f>
        <v>0</v>
      </c>
      <c r="I66" s="40">
        <f aca="true" t="shared" si="10" ref="I66:I101">E66+F66</f>
        <v>50673380</v>
      </c>
      <c r="J66" s="41">
        <v>23137489</v>
      </c>
      <c r="K66" s="42">
        <f aca="true" t="shared" si="11" ref="K66:K101">IF(D66="","",(J66/D66)*100)</f>
        <v>0.2955425108238643</v>
      </c>
    </row>
    <row r="67" spans="1:11" s="21" customFormat="1" ht="22.5" customHeight="1">
      <c r="A67" s="29"/>
      <c r="B67" s="29" t="s">
        <v>152</v>
      </c>
      <c r="C67" s="39">
        <v>330000000000</v>
      </c>
      <c r="D67" s="39">
        <v>33000000000</v>
      </c>
      <c r="E67" s="39">
        <v>6805779571.19</v>
      </c>
      <c r="F67" s="39"/>
      <c r="G67" s="39"/>
      <c r="H67" s="40">
        <f t="shared" si="9"/>
        <v>0</v>
      </c>
      <c r="I67" s="40">
        <f t="shared" si="10"/>
        <v>6805779571.19</v>
      </c>
      <c r="J67" s="41">
        <v>865191972</v>
      </c>
      <c r="K67" s="42">
        <f t="shared" si="11"/>
        <v>2.6217938545454547</v>
      </c>
    </row>
    <row r="68" spans="1:15" s="21" customFormat="1" ht="22.5" customHeight="1">
      <c r="A68" s="29"/>
      <c r="B68" s="38" t="s">
        <v>92</v>
      </c>
      <c r="C68" s="39">
        <v>5420495560</v>
      </c>
      <c r="D68" s="39">
        <v>542049556</v>
      </c>
      <c r="E68" s="39">
        <v>120132000</v>
      </c>
      <c r="F68" s="39">
        <v>132145000</v>
      </c>
      <c r="G68" s="39"/>
      <c r="H68" s="40">
        <f t="shared" si="9"/>
        <v>132145000</v>
      </c>
      <c r="I68" s="40">
        <f t="shared" si="10"/>
        <v>252277000</v>
      </c>
      <c r="J68" s="41">
        <v>54259455</v>
      </c>
      <c r="K68" s="42">
        <f t="shared" si="11"/>
        <v>10.010054320568432</v>
      </c>
      <c r="L68" s="31"/>
      <c r="M68" s="31"/>
      <c r="N68" s="31"/>
      <c r="O68" s="31"/>
    </row>
    <row r="69" spans="1:11" s="21" customFormat="1" ht="22.5" customHeight="1">
      <c r="A69" s="24" t="s">
        <v>13</v>
      </c>
      <c r="B69" s="38" t="s">
        <v>93</v>
      </c>
      <c r="C69" s="39">
        <v>60916357850</v>
      </c>
      <c r="D69" s="39">
        <v>6091635785</v>
      </c>
      <c r="E69" s="39">
        <v>3241543035</v>
      </c>
      <c r="F69" s="39"/>
      <c r="G69" s="39"/>
      <c r="H69" s="40">
        <f t="shared" si="9"/>
        <v>0</v>
      </c>
      <c r="I69" s="40">
        <f t="shared" si="10"/>
        <v>3241543035</v>
      </c>
      <c r="J69" s="41">
        <v>483149455</v>
      </c>
      <c r="K69" s="42">
        <f t="shared" si="11"/>
        <v>7.931358210707602</v>
      </c>
    </row>
    <row r="70" spans="1:11" s="33" customFormat="1" ht="22.5" customHeight="1">
      <c r="A70" s="32" t="s">
        <v>13</v>
      </c>
      <c r="B70" s="38" t="s">
        <v>94</v>
      </c>
      <c r="C70" s="39">
        <v>59702086360</v>
      </c>
      <c r="D70" s="39">
        <v>5970208636</v>
      </c>
      <c r="E70" s="39">
        <v>8105278982</v>
      </c>
      <c r="F70" s="39"/>
      <c r="G70" s="39">
        <v>-1242146000</v>
      </c>
      <c r="H70" s="40">
        <f t="shared" si="9"/>
        <v>1242146000</v>
      </c>
      <c r="I70" s="40">
        <f t="shared" si="10"/>
        <v>8105278982</v>
      </c>
      <c r="J70" s="41">
        <v>1753059836</v>
      </c>
      <c r="K70" s="42">
        <f t="shared" si="11"/>
        <v>29.36346018846233</v>
      </c>
    </row>
    <row r="71" spans="1:11" s="33" customFormat="1" ht="22.5" customHeight="1">
      <c r="A71" s="32" t="s">
        <v>13</v>
      </c>
      <c r="B71" s="38" t="s">
        <v>95</v>
      </c>
      <c r="C71" s="39">
        <v>38735980000</v>
      </c>
      <c r="D71" s="39">
        <v>3873598000</v>
      </c>
      <c r="E71" s="39">
        <v>6165961407</v>
      </c>
      <c r="F71" s="39"/>
      <c r="G71" s="39"/>
      <c r="H71" s="40">
        <f t="shared" si="9"/>
        <v>0</v>
      </c>
      <c r="I71" s="40">
        <f t="shared" si="10"/>
        <v>6165961407</v>
      </c>
      <c r="J71" s="41">
        <v>595414552</v>
      </c>
      <c r="K71" s="42">
        <f t="shared" si="11"/>
        <v>15.371098188299353</v>
      </c>
    </row>
    <row r="72" spans="1:11" s="31" customFormat="1" ht="22.5" customHeight="1">
      <c r="A72" s="29"/>
      <c r="B72" s="43" t="s">
        <v>96</v>
      </c>
      <c r="C72" s="39">
        <v>92770191540</v>
      </c>
      <c r="D72" s="39">
        <v>9277019154</v>
      </c>
      <c r="E72" s="39">
        <v>222494332</v>
      </c>
      <c r="F72" s="39"/>
      <c r="G72" s="39">
        <v>-222494000</v>
      </c>
      <c r="H72" s="40">
        <f t="shared" si="9"/>
        <v>222494000</v>
      </c>
      <c r="I72" s="40">
        <f t="shared" si="10"/>
        <v>222494332</v>
      </c>
      <c r="J72" s="41">
        <v>84841198</v>
      </c>
      <c r="K72" s="42">
        <f t="shared" si="11"/>
        <v>0.914530805548879</v>
      </c>
    </row>
    <row r="73" spans="1:11" s="27" customFormat="1" ht="22.5" customHeight="1">
      <c r="A73" s="26" t="s">
        <v>13</v>
      </c>
      <c r="B73" s="38" t="s">
        <v>97</v>
      </c>
      <c r="C73" s="39">
        <v>110594262380</v>
      </c>
      <c r="D73" s="39">
        <v>11059426238</v>
      </c>
      <c r="E73" s="39">
        <v>1099080389</v>
      </c>
      <c r="F73" s="39"/>
      <c r="G73" s="39"/>
      <c r="H73" s="46">
        <f t="shared" si="9"/>
        <v>0</v>
      </c>
      <c r="I73" s="82">
        <f>E73+F73</f>
        <v>1099080389</v>
      </c>
      <c r="J73" s="41">
        <v>277170670</v>
      </c>
      <c r="K73" s="48">
        <f t="shared" si="11"/>
        <v>2.5061939384128835</v>
      </c>
    </row>
    <row r="74" spans="1:11" s="21" customFormat="1" ht="22.5" customHeight="1">
      <c r="A74" s="24" t="s">
        <v>13</v>
      </c>
      <c r="B74" s="38" t="s">
        <v>98</v>
      </c>
      <c r="C74" s="39">
        <v>2805781150</v>
      </c>
      <c r="D74" s="39">
        <v>280578115</v>
      </c>
      <c r="E74" s="39">
        <v>155149980</v>
      </c>
      <c r="F74" s="39">
        <v>-155149980</v>
      </c>
      <c r="G74" s="39">
        <v>-155150000</v>
      </c>
      <c r="H74" s="40">
        <f t="shared" si="9"/>
        <v>20</v>
      </c>
      <c r="I74" s="40">
        <f t="shared" si="10"/>
        <v>0</v>
      </c>
      <c r="J74" s="41">
        <v>0</v>
      </c>
      <c r="K74" s="42">
        <f t="shared" si="11"/>
        <v>0</v>
      </c>
    </row>
    <row r="75" spans="1:11" s="31" customFormat="1" ht="22.5" customHeight="1">
      <c r="A75" s="29" t="s">
        <v>13</v>
      </c>
      <c r="B75" s="38" t="s">
        <v>99</v>
      </c>
      <c r="C75" s="39">
        <v>5135705730</v>
      </c>
      <c r="D75" s="39">
        <v>513570573</v>
      </c>
      <c r="E75" s="39">
        <v>812324914</v>
      </c>
      <c r="F75" s="39"/>
      <c r="G75" s="39">
        <v>-99916000</v>
      </c>
      <c r="H75" s="40">
        <f t="shared" si="9"/>
        <v>99916000</v>
      </c>
      <c r="I75" s="40">
        <f t="shared" si="10"/>
        <v>812324914</v>
      </c>
      <c r="J75" s="41">
        <v>146138545</v>
      </c>
      <c r="K75" s="42">
        <f t="shared" si="11"/>
        <v>28.45539691776694</v>
      </c>
    </row>
    <row r="76" spans="1:11" s="21" customFormat="1" ht="22.5" customHeight="1">
      <c r="A76" s="24" t="s">
        <v>13</v>
      </c>
      <c r="B76" s="38" t="s">
        <v>100</v>
      </c>
      <c r="C76" s="39">
        <v>3168570000</v>
      </c>
      <c r="D76" s="39">
        <v>316857000</v>
      </c>
      <c r="E76" s="39">
        <v>510681174</v>
      </c>
      <c r="F76" s="39"/>
      <c r="G76" s="39"/>
      <c r="H76" s="40">
        <f t="shared" si="9"/>
        <v>0</v>
      </c>
      <c r="I76" s="40">
        <f t="shared" si="10"/>
        <v>510681174</v>
      </c>
      <c r="J76" s="41">
        <v>55696792</v>
      </c>
      <c r="K76" s="42">
        <f t="shared" si="11"/>
        <v>17.577895391296387</v>
      </c>
    </row>
    <row r="77" spans="1:11" s="27" customFormat="1" ht="22.5" customHeight="1">
      <c r="A77" s="32" t="s">
        <v>13</v>
      </c>
      <c r="B77" s="38" t="s">
        <v>101</v>
      </c>
      <c r="C77" s="39">
        <v>3500000000</v>
      </c>
      <c r="D77" s="39">
        <v>350000000</v>
      </c>
      <c r="E77" s="39">
        <v>1406475400</v>
      </c>
      <c r="F77" s="39">
        <v>44986445</v>
      </c>
      <c r="G77" s="39"/>
      <c r="H77" s="40">
        <f t="shared" si="9"/>
        <v>44986445</v>
      </c>
      <c r="I77" s="40">
        <f t="shared" si="10"/>
        <v>1451461845</v>
      </c>
      <c r="J77" s="41">
        <v>74822414</v>
      </c>
      <c r="K77" s="42">
        <f t="shared" si="11"/>
        <v>21.37783257142857</v>
      </c>
    </row>
    <row r="78" spans="1:11" s="27" customFormat="1" ht="22.5" customHeight="1">
      <c r="A78" s="26" t="s">
        <v>13</v>
      </c>
      <c r="B78" s="38" t="s">
        <v>102</v>
      </c>
      <c r="C78" s="39">
        <v>3000000000</v>
      </c>
      <c r="D78" s="39">
        <v>300000000</v>
      </c>
      <c r="E78" s="39">
        <v>362190000</v>
      </c>
      <c r="F78" s="39"/>
      <c r="G78" s="39">
        <v>-362190000</v>
      </c>
      <c r="H78" s="40">
        <f t="shared" si="9"/>
        <v>362190000</v>
      </c>
      <c r="I78" s="40">
        <f t="shared" si="10"/>
        <v>362190000</v>
      </c>
      <c r="J78" s="41">
        <v>36219000</v>
      </c>
      <c r="K78" s="42">
        <f t="shared" si="11"/>
        <v>12.073</v>
      </c>
    </row>
    <row r="79" spans="1:11" s="27" customFormat="1" ht="24" customHeight="1">
      <c r="A79" s="32"/>
      <c r="B79" s="38" t="s">
        <v>103</v>
      </c>
      <c r="C79" s="39">
        <v>109620626790</v>
      </c>
      <c r="D79" s="39">
        <v>10962062679</v>
      </c>
      <c r="E79" s="39">
        <v>886742514</v>
      </c>
      <c r="F79" s="39"/>
      <c r="G79" s="39"/>
      <c r="H79" s="40">
        <f t="shared" si="9"/>
        <v>0</v>
      </c>
      <c r="I79" s="40">
        <f t="shared" si="10"/>
        <v>886742514</v>
      </c>
      <c r="J79" s="41">
        <v>228348481</v>
      </c>
      <c r="K79" s="42">
        <f t="shared" si="11"/>
        <v>2.0830795050775133</v>
      </c>
    </row>
    <row r="80" spans="1:11" s="27" customFormat="1" ht="9.75" customHeight="1" thickBot="1">
      <c r="A80" s="117"/>
      <c r="B80" s="83"/>
      <c r="C80" s="84"/>
      <c r="D80" s="84"/>
      <c r="E80" s="84"/>
      <c r="F80" s="84"/>
      <c r="G80" s="84"/>
      <c r="H80" s="77"/>
      <c r="I80" s="77"/>
      <c r="J80" s="85"/>
      <c r="K80" s="78"/>
    </row>
    <row r="81" spans="1:11" s="21" customFormat="1" ht="22.5" customHeight="1">
      <c r="A81" s="29"/>
      <c r="B81" s="38" t="s">
        <v>104</v>
      </c>
      <c r="C81" s="39">
        <v>3300000000</v>
      </c>
      <c r="D81" s="39">
        <v>330000000</v>
      </c>
      <c r="E81" s="39">
        <v>1377872240</v>
      </c>
      <c r="F81" s="39"/>
      <c r="G81" s="39">
        <v>-1377869600</v>
      </c>
      <c r="H81" s="40">
        <f t="shared" si="9"/>
        <v>1377869600</v>
      </c>
      <c r="I81" s="40">
        <f t="shared" si="10"/>
        <v>1377872240</v>
      </c>
      <c r="J81" s="41">
        <v>303131576</v>
      </c>
      <c r="K81" s="42">
        <f t="shared" si="11"/>
        <v>91.85805333333333</v>
      </c>
    </row>
    <row r="82" spans="1:11" s="21" customFormat="1" ht="22.5" customHeight="1">
      <c r="A82" s="29"/>
      <c r="B82" s="38" t="s">
        <v>105</v>
      </c>
      <c r="C82" s="39">
        <v>655200000</v>
      </c>
      <c r="D82" s="39">
        <v>65520000</v>
      </c>
      <c r="E82" s="39">
        <v>12501100</v>
      </c>
      <c r="F82" s="39"/>
      <c r="G82" s="39">
        <v>-12501000</v>
      </c>
      <c r="H82" s="40">
        <f t="shared" si="9"/>
        <v>12501000</v>
      </c>
      <c r="I82" s="40">
        <f t="shared" si="10"/>
        <v>12501100</v>
      </c>
      <c r="J82" s="41">
        <v>1250110</v>
      </c>
      <c r="K82" s="42">
        <f t="shared" si="11"/>
        <v>1.9079822954822954</v>
      </c>
    </row>
    <row r="83" spans="1:11" s="27" customFormat="1" ht="22.5" customHeight="1">
      <c r="A83" s="26" t="s">
        <v>13</v>
      </c>
      <c r="B83" s="44" t="s">
        <v>106</v>
      </c>
      <c r="C83" s="45">
        <v>458295360</v>
      </c>
      <c r="D83" s="45">
        <v>45829536</v>
      </c>
      <c r="E83" s="45">
        <v>10320150</v>
      </c>
      <c r="F83" s="45">
        <v>-10320150</v>
      </c>
      <c r="G83" s="45">
        <v>-10320150</v>
      </c>
      <c r="H83" s="46">
        <f t="shared" si="9"/>
        <v>0</v>
      </c>
      <c r="I83" s="46">
        <f t="shared" si="10"/>
        <v>0</v>
      </c>
      <c r="J83" s="47">
        <v>62882</v>
      </c>
      <c r="K83" s="48">
        <f t="shared" si="11"/>
        <v>0.1372084587546337</v>
      </c>
    </row>
    <row r="84" spans="1:11" s="31" customFormat="1" ht="22.5" customHeight="1">
      <c r="A84" s="29"/>
      <c r="B84" s="43" t="s">
        <v>154</v>
      </c>
      <c r="C84" s="39">
        <v>6661326530</v>
      </c>
      <c r="D84" s="39">
        <v>666132653</v>
      </c>
      <c r="E84" s="39">
        <v>26972080</v>
      </c>
      <c r="F84" s="39"/>
      <c r="G84" s="39"/>
      <c r="H84" s="40">
        <f t="shared" si="9"/>
        <v>0</v>
      </c>
      <c r="I84" s="40">
        <f t="shared" si="10"/>
        <v>26972080</v>
      </c>
      <c r="J84" s="41">
        <v>1612980</v>
      </c>
      <c r="K84" s="42">
        <f t="shared" si="11"/>
        <v>0.24214095987274775</v>
      </c>
    </row>
    <row r="85" spans="1:11" s="31" customFormat="1" ht="22.5" customHeight="1">
      <c r="A85" s="29" t="s">
        <v>13</v>
      </c>
      <c r="B85" s="38" t="s">
        <v>107</v>
      </c>
      <c r="C85" s="39">
        <v>585785000</v>
      </c>
      <c r="D85" s="39">
        <v>58578500</v>
      </c>
      <c r="E85" s="39">
        <v>30000000</v>
      </c>
      <c r="F85" s="39"/>
      <c r="G85" s="39">
        <v>-30000000</v>
      </c>
      <c r="H85" s="40">
        <f t="shared" si="9"/>
        <v>30000000</v>
      </c>
      <c r="I85" s="40">
        <f t="shared" si="10"/>
        <v>30000000</v>
      </c>
      <c r="J85" s="41">
        <v>8913458</v>
      </c>
      <c r="K85" s="42">
        <f t="shared" si="11"/>
        <v>15.216261939107351</v>
      </c>
    </row>
    <row r="86" spans="1:11" s="31" customFormat="1" ht="22.5" customHeight="1">
      <c r="A86" s="29"/>
      <c r="B86" s="29" t="s">
        <v>108</v>
      </c>
      <c r="C86" s="39">
        <v>83121144760</v>
      </c>
      <c r="D86" s="39">
        <v>8312114476</v>
      </c>
      <c r="E86" s="39">
        <v>820341653</v>
      </c>
      <c r="F86" s="39"/>
      <c r="G86" s="39">
        <v>-820342000</v>
      </c>
      <c r="H86" s="40">
        <f t="shared" si="9"/>
        <v>820342000</v>
      </c>
      <c r="I86" s="40">
        <f t="shared" si="10"/>
        <v>820341653</v>
      </c>
      <c r="J86" s="41">
        <v>211441123</v>
      </c>
      <c r="K86" s="42">
        <f t="shared" si="11"/>
        <v>2.5437705846148404</v>
      </c>
    </row>
    <row r="87" spans="1:11" s="31" customFormat="1" ht="22.5" customHeight="1">
      <c r="A87" s="29"/>
      <c r="B87" s="29" t="s">
        <v>109</v>
      </c>
      <c r="C87" s="39">
        <v>365000000</v>
      </c>
      <c r="D87" s="39">
        <v>36500000</v>
      </c>
      <c r="E87" s="39">
        <v>272210</v>
      </c>
      <c r="F87" s="39">
        <v>272210</v>
      </c>
      <c r="G87" s="39"/>
      <c r="H87" s="40">
        <f t="shared" si="9"/>
        <v>272210</v>
      </c>
      <c r="I87" s="40">
        <f t="shared" si="10"/>
        <v>544420</v>
      </c>
      <c r="J87" s="41">
        <v>54442</v>
      </c>
      <c r="K87" s="42">
        <f t="shared" si="11"/>
        <v>0.14915616438356166</v>
      </c>
    </row>
    <row r="88" spans="1:11" s="31" customFormat="1" ht="22.5" customHeight="1">
      <c r="A88" s="29"/>
      <c r="B88" s="38" t="s">
        <v>110</v>
      </c>
      <c r="C88" s="39">
        <v>50000000</v>
      </c>
      <c r="D88" s="39">
        <v>5000000</v>
      </c>
      <c r="E88" s="39">
        <v>3793103</v>
      </c>
      <c r="F88" s="39">
        <v>0</v>
      </c>
      <c r="G88" s="39">
        <v>-3793103</v>
      </c>
      <c r="H88" s="40">
        <f t="shared" si="9"/>
        <v>3793103</v>
      </c>
      <c r="I88" s="40">
        <f t="shared" si="10"/>
        <v>3793103</v>
      </c>
      <c r="J88" s="41">
        <v>1500000</v>
      </c>
      <c r="K88" s="42">
        <f t="shared" si="11"/>
        <v>30</v>
      </c>
    </row>
    <row r="89" spans="1:11" s="31" customFormat="1" ht="22.5" customHeight="1">
      <c r="A89" s="29"/>
      <c r="B89" s="38" t="s">
        <v>111</v>
      </c>
      <c r="C89" s="39">
        <v>1277102500</v>
      </c>
      <c r="D89" s="39">
        <v>1462500</v>
      </c>
      <c r="E89" s="39">
        <v>125921250</v>
      </c>
      <c r="F89" s="39"/>
      <c r="G89" s="39"/>
      <c r="H89" s="40">
        <f t="shared" si="9"/>
        <v>0</v>
      </c>
      <c r="I89" s="40">
        <f t="shared" si="10"/>
        <v>125921250</v>
      </c>
      <c r="J89" s="41">
        <v>146250</v>
      </c>
      <c r="K89" s="42">
        <f t="shared" si="11"/>
        <v>10</v>
      </c>
    </row>
    <row r="90" spans="1:11" s="33" customFormat="1" ht="22.5" customHeight="1">
      <c r="A90" s="32" t="s">
        <v>13</v>
      </c>
      <c r="B90" s="29" t="s">
        <v>112</v>
      </c>
      <c r="C90" s="39">
        <v>198200000</v>
      </c>
      <c r="D90" s="39">
        <v>19820000</v>
      </c>
      <c r="E90" s="39">
        <v>7000000</v>
      </c>
      <c r="F90" s="39">
        <v>7000000</v>
      </c>
      <c r="G90" s="39"/>
      <c r="H90" s="40">
        <f t="shared" si="9"/>
        <v>7000000</v>
      </c>
      <c r="I90" s="40">
        <f t="shared" si="10"/>
        <v>14000000</v>
      </c>
      <c r="J90" s="41">
        <v>1400000</v>
      </c>
      <c r="K90" s="42">
        <f t="shared" si="11"/>
        <v>7.063572149344097</v>
      </c>
    </row>
    <row r="91" spans="1:11" s="31" customFormat="1" ht="22.5" customHeight="1">
      <c r="A91" s="29"/>
      <c r="B91" s="29" t="s">
        <v>113</v>
      </c>
      <c r="C91" s="39">
        <v>2200000000</v>
      </c>
      <c r="D91" s="39">
        <v>220000000</v>
      </c>
      <c r="E91" s="39">
        <v>26000000</v>
      </c>
      <c r="F91" s="39">
        <v>15000000</v>
      </c>
      <c r="G91" s="39"/>
      <c r="H91" s="40">
        <f t="shared" si="9"/>
        <v>15000000</v>
      </c>
      <c r="I91" s="40">
        <f t="shared" si="10"/>
        <v>41000000</v>
      </c>
      <c r="J91" s="41">
        <v>4510000</v>
      </c>
      <c r="K91" s="42">
        <f t="shared" si="11"/>
        <v>2.0500000000000003</v>
      </c>
    </row>
    <row r="92" spans="1:11" s="27" customFormat="1" ht="22.5" customHeight="1">
      <c r="A92" s="32"/>
      <c r="B92" s="29" t="s">
        <v>114</v>
      </c>
      <c r="C92" s="39">
        <v>17620000000</v>
      </c>
      <c r="D92" s="39">
        <v>1762000000</v>
      </c>
      <c r="E92" s="39">
        <v>700000000</v>
      </c>
      <c r="F92" s="39">
        <v>300000000</v>
      </c>
      <c r="G92" s="39"/>
      <c r="H92" s="40">
        <f t="shared" si="9"/>
        <v>300000000</v>
      </c>
      <c r="I92" s="40">
        <f t="shared" si="10"/>
        <v>1000000000</v>
      </c>
      <c r="J92" s="41">
        <v>100000000</v>
      </c>
      <c r="K92" s="42">
        <f t="shared" si="11"/>
        <v>5.675368898978434</v>
      </c>
    </row>
    <row r="93" spans="1:11" s="21" customFormat="1" ht="22.5" customHeight="1">
      <c r="A93" s="29"/>
      <c r="B93" s="38" t="s">
        <v>115</v>
      </c>
      <c r="C93" s="39">
        <v>135000000</v>
      </c>
      <c r="D93" s="39">
        <v>13500000</v>
      </c>
      <c r="E93" s="39">
        <v>4500000</v>
      </c>
      <c r="F93" s="39"/>
      <c r="G93" s="39"/>
      <c r="H93" s="40">
        <f t="shared" si="9"/>
        <v>0</v>
      </c>
      <c r="I93" s="40">
        <f t="shared" si="10"/>
        <v>4500000</v>
      </c>
      <c r="J93" s="41">
        <v>450000</v>
      </c>
      <c r="K93" s="42">
        <f t="shared" si="11"/>
        <v>3.3333333333333335</v>
      </c>
    </row>
    <row r="94" spans="1:11" s="21" customFormat="1" ht="22.5" customHeight="1">
      <c r="A94" s="25"/>
      <c r="B94" s="29" t="s">
        <v>116</v>
      </c>
      <c r="C94" s="39">
        <v>1700000000</v>
      </c>
      <c r="D94" s="39">
        <v>170000000</v>
      </c>
      <c r="E94" s="39">
        <v>50000000</v>
      </c>
      <c r="F94" s="39">
        <v>50000000</v>
      </c>
      <c r="G94" s="39"/>
      <c r="H94" s="40">
        <f t="shared" si="9"/>
        <v>50000000</v>
      </c>
      <c r="I94" s="40">
        <f t="shared" si="10"/>
        <v>100000000</v>
      </c>
      <c r="J94" s="41">
        <v>10000000</v>
      </c>
      <c r="K94" s="42">
        <f t="shared" si="11"/>
        <v>5.88235294117647</v>
      </c>
    </row>
    <row r="95" spans="1:11" s="31" customFormat="1" ht="22.5" customHeight="1">
      <c r="A95" s="54"/>
      <c r="B95" s="38" t="s">
        <v>117</v>
      </c>
      <c r="C95" s="39">
        <v>4000000000</v>
      </c>
      <c r="D95" s="39">
        <v>400000000</v>
      </c>
      <c r="E95" s="39">
        <v>65092000</v>
      </c>
      <c r="F95" s="39">
        <v>45500000</v>
      </c>
      <c r="G95" s="39"/>
      <c r="H95" s="40">
        <f t="shared" si="9"/>
        <v>45500000</v>
      </c>
      <c r="I95" s="40">
        <f t="shared" si="10"/>
        <v>110592000</v>
      </c>
      <c r="J95" s="41">
        <v>10665000</v>
      </c>
      <c r="K95" s="42">
        <f t="shared" si="11"/>
        <v>2.66625</v>
      </c>
    </row>
    <row r="96" spans="1:11" s="31" customFormat="1" ht="19.5" customHeight="1">
      <c r="A96" s="54"/>
      <c r="B96" s="38" t="s">
        <v>118</v>
      </c>
      <c r="C96" s="39">
        <v>345000000</v>
      </c>
      <c r="D96" s="39">
        <v>34500000</v>
      </c>
      <c r="E96" s="39">
        <v>27550000</v>
      </c>
      <c r="F96" s="39"/>
      <c r="G96" s="39"/>
      <c r="H96" s="40">
        <f t="shared" si="9"/>
        <v>0</v>
      </c>
      <c r="I96" s="40">
        <f t="shared" si="10"/>
        <v>27550000</v>
      </c>
      <c r="J96" s="41">
        <v>2481467</v>
      </c>
      <c r="K96" s="42">
        <f t="shared" si="11"/>
        <v>7.192657971014493</v>
      </c>
    </row>
    <row r="97" spans="1:11" s="31" customFormat="1" ht="22.5" customHeight="1">
      <c r="A97" s="29"/>
      <c r="B97" s="29" t="s">
        <v>119</v>
      </c>
      <c r="C97" s="39">
        <v>300000000</v>
      </c>
      <c r="D97" s="39">
        <v>30000000</v>
      </c>
      <c r="E97" s="39">
        <v>1600000</v>
      </c>
      <c r="F97" s="39">
        <v>3300000</v>
      </c>
      <c r="G97" s="39"/>
      <c r="H97" s="40">
        <f t="shared" si="9"/>
        <v>3300000</v>
      </c>
      <c r="I97" s="40">
        <f t="shared" si="10"/>
        <v>4900000</v>
      </c>
      <c r="J97" s="41">
        <v>490000</v>
      </c>
      <c r="K97" s="42">
        <f t="shared" si="11"/>
        <v>1.633333333333333</v>
      </c>
    </row>
    <row r="98" spans="1:11" s="21" customFormat="1" ht="22.5" customHeight="1">
      <c r="A98" s="29"/>
      <c r="B98" s="29" t="s">
        <v>120</v>
      </c>
      <c r="C98" s="39">
        <v>59990010</v>
      </c>
      <c r="D98" s="39">
        <v>5999001</v>
      </c>
      <c r="E98" s="39">
        <v>72692</v>
      </c>
      <c r="F98" s="39">
        <v>82620</v>
      </c>
      <c r="G98" s="39"/>
      <c r="H98" s="40">
        <f t="shared" si="9"/>
        <v>82620</v>
      </c>
      <c r="I98" s="40">
        <f t="shared" si="10"/>
        <v>155312</v>
      </c>
      <c r="J98" s="41">
        <v>15531</v>
      </c>
      <c r="K98" s="42">
        <f t="shared" si="11"/>
        <v>0.2588931057020994</v>
      </c>
    </row>
    <row r="99" spans="1:11" s="31" customFormat="1" ht="22.5" customHeight="1">
      <c r="A99" s="29"/>
      <c r="B99" s="29" t="s">
        <v>121</v>
      </c>
      <c r="C99" s="39">
        <v>16000000</v>
      </c>
      <c r="D99" s="39">
        <v>1600000</v>
      </c>
      <c r="E99" s="39">
        <v>0</v>
      </c>
      <c r="F99" s="39">
        <v>136986</v>
      </c>
      <c r="G99" s="39"/>
      <c r="H99" s="40">
        <f t="shared" si="9"/>
        <v>136986</v>
      </c>
      <c r="I99" s="40">
        <f t="shared" si="10"/>
        <v>136986</v>
      </c>
      <c r="J99" s="41">
        <v>14658</v>
      </c>
      <c r="K99" s="42">
        <f t="shared" si="11"/>
        <v>0.916125</v>
      </c>
    </row>
    <row r="100" spans="1:11" s="31" customFormat="1" ht="22.5" customHeight="1">
      <c r="A100" s="29"/>
      <c r="B100" s="29" t="s">
        <v>122</v>
      </c>
      <c r="C100" s="30">
        <v>105100565000</v>
      </c>
      <c r="D100" s="30">
        <v>10510056500</v>
      </c>
      <c r="E100" s="86">
        <v>2000000000</v>
      </c>
      <c r="F100" s="86">
        <v>500000000</v>
      </c>
      <c r="G100" s="86"/>
      <c r="H100" s="40">
        <f t="shared" si="9"/>
        <v>500000000</v>
      </c>
      <c r="I100" s="40">
        <f t="shared" si="10"/>
        <v>2500000000</v>
      </c>
      <c r="J100" s="40">
        <v>250000000</v>
      </c>
      <c r="K100" s="42">
        <f t="shared" si="11"/>
        <v>2.3786741774413867</v>
      </c>
    </row>
    <row r="101" spans="1:11" s="31" customFormat="1" ht="18.75" customHeight="1">
      <c r="A101" s="29"/>
      <c r="B101" s="29"/>
      <c r="C101" s="30"/>
      <c r="D101" s="30"/>
      <c r="E101" s="86"/>
      <c r="F101" s="86"/>
      <c r="G101" s="86"/>
      <c r="H101" s="40">
        <f t="shared" si="9"/>
        <v>0</v>
      </c>
      <c r="I101" s="40">
        <f t="shared" si="10"/>
        <v>0</v>
      </c>
      <c r="J101" s="40"/>
      <c r="K101" s="42">
        <f t="shared" si="11"/>
      </c>
    </row>
    <row r="102" spans="1:12" s="20" customFormat="1" ht="25.5" customHeight="1">
      <c r="A102" s="23" t="s">
        <v>123</v>
      </c>
      <c r="B102" s="49"/>
      <c r="C102" s="50"/>
      <c r="D102" s="50"/>
      <c r="E102" s="51">
        <f>SUM(E103:E129)</f>
        <v>6063152817.73</v>
      </c>
      <c r="F102" s="51">
        <f>SUM(F103:F129)</f>
        <v>-474447567</v>
      </c>
      <c r="G102" s="51">
        <f>SUM(G103:G129)</f>
        <v>-1219394200</v>
      </c>
      <c r="H102" s="51">
        <f>SUM(H103:H129)</f>
        <v>744946633</v>
      </c>
      <c r="I102" s="51">
        <f>SUM(I103:I129)</f>
        <v>5588705250.73</v>
      </c>
      <c r="J102" s="51"/>
      <c r="K102" s="50"/>
      <c r="L102" s="36"/>
    </row>
    <row r="103" spans="1:11" s="31" customFormat="1" ht="22.5" customHeight="1">
      <c r="A103" s="29"/>
      <c r="B103" s="38" t="s">
        <v>124</v>
      </c>
      <c r="C103" s="45">
        <v>78288192570</v>
      </c>
      <c r="D103" s="45">
        <v>7828819257</v>
      </c>
      <c r="E103" s="45">
        <v>14610707.8</v>
      </c>
      <c r="F103" s="45">
        <v>0</v>
      </c>
      <c r="G103" s="47">
        <v>0</v>
      </c>
      <c r="H103" s="46">
        <f aca="true" t="shared" si="12" ref="H103:H129">F103-G103</f>
        <v>0</v>
      </c>
      <c r="I103" s="46">
        <f aca="true" t="shared" si="13" ref="I103:I109">E103+F103</f>
        <v>14610707.8</v>
      </c>
      <c r="J103" s="47">
        <v>5880212</v>
      </c>
      <c r="K103" s="48">
        <f aca="true" t="shared" si="14" ref="K103:K129">IF(D103="","",(J103/D103)*100)</f>
        <v>0.07510981933504612</v>
      </c>
    </row>
    <row r="104" spans="1:11" s="21" customFormat="1" ht="22.5" customHeight="1">
      <c r="A104" s="29"/>
      <c r="B104" s="38" t="s">
        <v>125</v>
      </c>
      <c r="C104" s="45">
        <v>330000000000</v>
      </c>
      <c r="D104" s="45">
        <v>33000000000</v>
      </c>
      <c r="E104" s="45">
        <v>432021751.93</v>
      </c>
      <c r="F104" s="45">
        <v>0</v>
      </c>
      <c r="G104" s="47">
        <v>0</v>
      </c>
      <c r="H104" s="46">
        <f t="shared" si="12"/>
        <v>0</v>
      </c>
      <c r="I104" s="46">
        <f t="shared" si="13"/>
        <v>432021751.93</v>
      </c>
      <c r="J104" s="47">
        <v>53789413</v>
      </c>
      <c r="K104" s="48">
        <f t="shared" si="14"/>
        <v>0.1629982212121212</v>
      </c>
    </row>
    <row r="105" spans="1:15" s="21" customFormat="1" ht="22.5" customHeight="1">
      <c r="A105" s="29"/>
      <c r="B105" s="38" t="s">
        <v>126</v>
      </c>
      <c r="C105" s="45">
        <v>5420495560</v>
      </c>
      <c r="D105" s="45">
        <v>542049556</v>
      </c>
      <c r="E105" s="45">
        <v>72000000</v>
      </c>
      <c r="F105" s="45">
        <v>0</v>
      </c>
      <c r="G105" s="52">
        <v>0</v>
      </c>
      <c r="H105" s="53">
        <f t="shared" si="12"/>
        <v>0</v>
      </c>
      <c r="I105" s="53">
        <f t="shared" si="13"/>
        <v>72000000</v>
      </c>
      <c r="J105" s="52">
        <v>16258839</v>
      </c>
      <c r="K105" s="48">
        <f t="shared" si="14"/>
        <v>2.999511542815469</v>
      </c>
      <c r="L105" s="31"/>
      <c r="M105" s="31"/>
      <c r="N105" s="31"/>
      <c r="O105" s="31"/>
    </row>
    <row r="106" spans="1:11" s="31" customFormat="1" ht="22.5" customHeight="1">
      <c r="A106" s="29"/>
      <c r="B106" s="38" t="s">
        <v>102</v>
      </c>
      <c r="C106" s="45">
        <v>3000000000</v>
      </c>
      <c r="D106" s="45">
        <v>300000000</v>
      </c>
      <c r="E106" s="45">
        <v>267930000</v>
      </c>
      <c r="F106" s="45">
        <v>-267930000</v>
      </c>
      <c r="G106" s="47">
        <v>-267930000</v>
      </c>
      <c r="H106" s="46">
        <f t="shared" si="12"/>
        <v>0</v>
      </c>
      <c r="I106" s="46">
        <f t="shared" si="13"/>
        <v>0</v>
      </c>
      <c r="J106" s="47">
        <v>0</v>
      </c>
      <c r="K106" s="48">
        <f t="shared" si="14"/>
        <v>0</v>
      </c>
    </row>
    <row r="107" spans="1:11" s="21" customFormat="1" ht="22.5" customHeight="1">
      <c r="A107" s="24"/>
      <c r="B107" s="38" t="s">
        <v>127</v>
      </c>
      <c r="C107" s="45">
        <v>110594262380</v>
      </c>
      <c r="D107" s="45">
        <v>11059426238</v>
      </c>
      <c r="E107" s="45">
        <v>142070889</v>
      </c>
      <c r="F107" s="45">
        <v>0</v>
      </c>
      <c r="G107" s="52">
        <v>0</v>
      </c>
      <c r="H107" s="53">
        <f t="shared" si="12"/>
        <v>0</v>
      </c>
      <c r="I107" s="53">
        <f t="shared" si="13"/>
        <v>142070889</v>
      </c>
      <c r="J107" s="52">
        <v>51979394</v>
      </c>
      <c r="K107" s="48">
        <f t="shared" si="14"/>
        <v>0.47000081994669574</v>
      </c>
    </row>
    <row r="108" spans="1:11" s="31" customFormat="1" ht="22.5" customHeight="1">
      <c r="A108" s="29"/>
      <c r="B108" s="38" t="s">
        <v>98</v>
      </c>
      <c r="C108" s="45">
        <v>2805781150</v>
      </c>
      <c r="D108" s="45">
        <v>280578115</v>
      </c>
      <c r="E108" s="45">
        <v>96553970</v>
      </c>
      <c r="F108" s="45">
        <v>-96553970</v>
      </c>
      <c r="G108" s="52">
        <v>-96554000</v>
      </c>
      <c r="H108" s="53">
        <f t="shared" si="12"/>
        <v>30</v>
      </c>
      <c r="I108" s="53">
        <f t="shared" si="13"/>
        <v>0</v>
      </c>
      <c r="J108" s="52">
        <v>0</v>
      </c>
      <c r="K108" s="48">
        <f t="shared" si="14"/>
        <v>0</v>
      </c>
    </row>
    <row r="109" spans="1:11" s="21" customFormat="1" ht="22.5" customHeight="1">
      <c r="A109" s="24"/>
      <c r="B109" s="38" t="s">
        <v>100</v>
      </c>
      <c r="C109" s="45">
        <v>3168570000</v>
      </c>
      <c r="D109" s="45">
        <v>316857000</v>
      </c>
      <c r="E109" s="45">
        <v>84438881</v>
      </c>
      <c r="F109" s="45">
        <v>-44463240</v>
      </c>
      <c r="G109" s="52">
        <v>-84438910</v>
      </c>
      <c r="H109" s="53">
        <f t="shared" si="12"/>
        <v>39975670</v>
      </c>
      <c r="I109" s="53">
        <f t="shared" si="13"/>
        <v>39975641</v>
      </c>
      <c r="J109" s="52">
        <v>8825274</v>
      </c>
      <c r="K109" s="48">
        <f t="shared" si="14"/>
        <v>2.7852545470038534</v>
      </c>
    </row>
    <row r="110" spans="1:11" s="21" customFormat="1" ht="22.5" customHeight="1">
      <c r="A110" s="29"/>
      <c r="B110" s="38" t="s">
        <v>105</v>
      </c>
      <c r="C110" s="45">
        <v>655200000</v>
      </c>
      <c r="D110" s="45">
        <v>65520000</v>
      </c>
      <c r="E110" s="45">
        <v>12501100</v>
      </c>
      <c r="F110" s="45">
        <v>0</v>
      </c>
      <c r="G110" s="52">
        <v>-12501000</v>
      </c>
      <c r="H110" s="53">
        <f t="shared" si="12"/>
        <v>12501000</v>
      </c>
      <c r="I110" s="53">
        <f aca="true" t="shared" si="15" ref="I110:I129">E110+F110</f>
        <v>12501100</v>
      </c>
      <c r="J110" s="52">
        <v>1250110</v>
      </c>
      <c r="K110" s="48">
        <f t="shared" si="14"/>
        <v>1.9079822954822954</v>
      </c>
    </row>
    <row r="111" spans="1:11" s="31" customFormat="1" ht="22.5" customHeight="1">
      <c r="A111" s="29"/>
      <c r="B111" s="38" t="s">
        <v>106</v>
      </c>
      <c r="C111" s="45">
        <v>458295360</v>
      </c>
      <c r="D111" s="45">
        <v>45829536</v>
      </c>
      <c r="E111" s="45">
        <v>5400000</v>
      </c>
      <c r="F111" s="45">
        <v>-5302357</v>
      </c>
      <c r="G111" s="52">
        <v>-5400000</v>
      </c>
      <c r="H111" s="53">
        <f t="shared" si="12"/>
        <v>97643</v>
      </c>
      <c r="I111" s="53">
        <f t="shared" si="15"/>
        <v>97643</v>
      </c>
      <c r="J111" s="52">
        <v>31441</v>
      </c>
      <c r="K111" s="48">
        <f t="shared" si="14"/>
        <v>0.06860422937731685</v>
      </c>
    </row>
    <row r="112" spans="1:11" s="31" customFormat="1" ht="22.5" customHeight="1">
      <c r="A112" s="29"/>
      <c r="B112" s="38" t="s">
        <v>108</v>
      </c>
      <c r="C112" s="45">
        <v>83121144760</v>
      </c>
      <c r="D112" s="45">
        <v>8312114476</v>
      </c>
      <c r="E112" s="45">
        <v>811405680</v>
      </c>
      <c r="F112" s="45">
        <v>-60198000</v>
      </c>
      <c r="G112" s="52">
        <v>-273648000</v>
      </c>
      <c r="H112" s="53">
        <f t="shared" si="12"/>
        <v>213450000</v>
      </c>
      <c r="I112" s="53">
        <f t="shared" si="15"/>
        <v>751207680</v>
      </c>
      <c r="J112" s="52">
        <v>196895976</v>
      </c>
      <c r="K112" s="48">
        <f t="shared" si="14"/>
        <v>2.3687832568777534</v>
      </c>
    </row>
    <row r="113" spans="1:11" s="21" customFormat="1" ht="22.5" customHeight="1">
      <c r="A113" s="29"/>
      <c r="B113" s="44" t="s">
        <v>128</v>
      </c>
      <c r="C113" s="45">
        <v>450000000</v>
      </c>
      <c r="D113" s="45">
        <v>45000000</v>
      </c>
      <c r="E113" s="45">
        <v>14245000</v>
      </c>
      <c r="F113" s="45">
        <v>0</v>
      </c>
      <c r="G113" s="52">
        <v>0</v>
      </c>
      <c r="H113" s="53">
        <f t="shared" si="12"/>
        <v>0</v>
      </c>
      <c r="I113" s="53">
        <f t="shared" si="15"/>
        <v>14245000</v>
      </c>
      <c r="J113" s="52">
        <v>4500000</v>
      </c>
      <c r="K113" s="48">
        <f t="shared" si="14"/>
        <v>10</v>
      </c>
    </row>
    <row r="114" spans="1:11" s="21" customFormat="1" ht="22.5" customHeight="1">
      <c r="A114" s="29"/>
      <c r="B114" s="44" t="s">
        <v>129</v>
      </c>
      <c r="C114" s="45">
        <v>2909101460</v>
      </c>
      <c r="D114" s="45">
        <v>290910146</v>
      </c>
      <c r="E114" s="45">
        <v>780000</v>
      </c>
      <c r="F114" s="45">
        <v>0</v>
      </c>
      <c r="G114" s="47">
        <v>0</v>
      </c>
      <c r="H114" s="46">
        <f t="shared" si="12"/>
        <v>0</v>
      </c>
      <c r="I114" s="46">
        <f t="shared" si="15"/>
        <v>780000</v>
      </c>
      <c r="J114" s="47">
        <v>208031</v>
      </c>
      <c r="K114" s="48">
        <f t="shared" si="14"/>
        <v>0.07151039689072927</v>
      </c>
    </row>
    <row r="115" spans="1:11" s="21" customFormat="1" ht="22.5" customHeight="1">
      <c r="A115" s="29"/>
      <c r="B115" s="44" t="s">
        <v>130</v>
      </c>
      <c r="C115" s="45">
        <v>1277102500</v>
      </c>
      <c r="D115" s="45">
        <v>1462500</v>
      </c>
      <c r="E115" s="45">
        <v>125921250</v>
      </c>
      <c r="F115" s="45"/>
      <c r="G115" s="47">
        <v>0</v>
      </c>
      <c r="H115" s="46">
        <f t="shared" si="12"/>
        <v>0</v>
      </c>
      <c r="I115" s="46">
        <f t="shared" si="15"/>
        <v>125921250</v>
      </c>
      <c r="J115" s="47">
        <v>146250</v>
      </c>
      <c r="K115" s="48">
        <f t="shared" si="14"/>
        <v>10</v>
      </c>
    </row>
    <row r="116" spans="1:11" s="31" customFormat="1" ht="22.5" customHeight="1">
      <c r="A116" s="54"/>
      <c r="B116" s="44" t="s">
        <v>131</v>
      </c>
      <c r="C116" s="45">
        <v>505318560</v>
      </c>
      <c r="D116" s="45">
        <v>50531856</v>
      </c>
      <c r="E116" s="45">
        <v>27000000</v>
      </c>
      <c r="F116" s="45">
        <v>0</v>
      </c>
      <c r="G116" s="47">
        <v>-27000000</v>
      </c>
      <c r="H116" s="46">
        <f t="shared" si="12"/>
        <v>27000000</v>
      </c>
      <c r="I116" s="46">
        <f t="shared" si="15"/>
        <v>27000000</v>
      </c>
      <c r="J116" s="47">
        <v>4432381</v>
      </c>
      <c r="K116" s="48">
        <f t="shared" si="14"/>
        <v>8.771458938694039</v>
      </c>
    </row>
    <row r="117" spans="1:11" s="31" customFormat="1" ht="27.75" customHeight="1">
      <c r="A117" s="29"/>
      <c r="B117" s="44" t="s">
        <v>132</v>
      </c>
      <c r="C117" s="45">
        <v>38735980000</v>
      </c>
      <c r="D117" s="45">
        <v>3873598000</v>
      </c>
      <c r="E117" s="45">
        <v>806367608</v>
      </c>
      <c r="F117" s="45"/>
      <c r="G117" s="47">
        <v>-451922290</v>
      </c>
      <c r="H117" s="46">
        <f t="shared" si="12"/>
        <v>451922290</v>
      </c>
      <c r="I117" s="46">
        <f t="shared" si="15"/>
        <v>806367608</v>
      </c>
      <c r="J117" s="47">
        <v>83493469</v>
      </c>
      <c r="K117" s="48">
        <f t="shared" si="14"/>
        <v>2.155450023466555</v>
      </c>
    </row>
    <row r="118" spans="1:11" s="31" customFormat="1" ht="15" customHeight="1" thickBot="1">
      <c r="A118" s="34"/>
      <c r="B118" s="87"/>
      <c r="C118" s="88"/>
      <c r="D118" s="88"/>
      <c r="E118" s="88"/>
      <c r="F118" s="88"/>
      <c r="G118" s="89"/>
      <c r="H118" s="90"/>
      <c r="I118" s="90"/>
      <c r="J118" s="89"/>
      <c r="K118" s="91"/>
    </row>
    <row r="119" spans="1:11" s="31" customFormat="1" ht="22.5" customHeight="1">
      <c r="A119" s="54"/>
      <c r="B119" s="38" t="s">
        <v>133</v>
      </c>
      <c r="C119" s="45">
        <v>198200000</v>
      </c>
      <c r="D119" s="45">
        <v>19820000</v>
      </c>
      <c r="E119" s="45">
        <v>7000000</v>
      </c>
      <c r="F119" s="45">
        <v>0</v>
      </c>
      <c r="G119" s="52">
        <v>0</v>
      </c>
      <c r="H119" s="53">
        <f t="shared" si="12"/>
        <v>0</v>
      </c>
      <c r="I119" s="53">
        <f t="shared" si="15"/>
        <v>7000000</v>
      </c>
      <c r="J119" s="52">
        <v>700000</v>
      </c>
      <c r="K119" s="48">
        <f t="shared" si="14"/>
        <v>3.5317860746720484</v>
      </c>
    </row>
    <row r="120" spans="1:11" s="31" customFormat="1" ht="22.5" customHeight="1">
      <c r="A120" s="54"/>
      <c r="B120" s="38" t="s">
        <v>134</v>
      </c>
      <c r="C120" s="45">
        <v>2200000000</v>
      </c>
      <c r="D120" s="45">
        <v>220000000</v>
      </c>
      <c r="E120" s="45">
        <v>20000000</v>
      </c>
      <c r="F120" s="45">
        <v>0</v>
      </c>
      <c r="G120" s="52">
        <v>0</v>
      </c>
      <c r="H120" s="53">
        <f t="shared" si="12"/>
        <v>0</v>
      </c>
      <c r="I120" s="53">
        <f t="shared" si="15"/>
        <v>20000000</v>
      </c>
      <c r="J120" s="52">
        <v>2200000</v>
      </c>
      <c r="K120" s="48">
        <f t="shared" si="14"/>
        <v>1</v>
      </c>
    </row>
    <row r="121" spans="1:11" s="31" customFormat="1" ht="22.5" customHeight="1">
      <c r="A121" s="29"/>
      <c r="B121" s="38" t="s">
        <v>135</v>
      </c>
      <c r="C121" s="45">
        <v>17620000000</v>
      </c>
      <c r="D121" s="45">
        <v>1762000000</v>
      </c>
      <c r="E121" s="45">
        <v>1000000000</v>
      </c>
      <c r="F121" s="45">
        <v>0</v>
      </c>
      <c r="G121" s="52">
        <v>0</v>
      </c>
      <c r="H121" s="53">
        <f t="shared" si="12"/>
        <v>0</v>
      </c>
      <c r="I121" s="53">
        <f t="shared" si="15"/>
        <v>1000000000</v>
      </c>
      <c r="J121" s="52">
        <v>100000000</v>
      </c>
      <c r="K121" s="48">
        <f t="shared" si="14"/>
        <v>5.675368898978434</v>
      </c>
    </row>
    <row r="122" spans="1:11" s="21" customFormat="1" ht="22.5" customHeight="1">
      <c r="A122" s="29"/>
      <c r="B122" s="38" t="s">
        <v>136</v>
      </c>
      <c r="C122" s="45">
        <v>1700000000</v>
      </c>
      <c r="D122" s="45">
        <v>170000000</v>
      </c>
      <c r="E122" s="45">
        <v>50000000</v>
      </c>
      <c r="F122" s="45">
        <v>0</v>
      </c>
      <c r="G122" s="52">
        <v>0</v>
      </c>
      <c r="H122" s="53">
        <f t="shared" si="12"/>
        <v>0</v>
      </c>
      <c r="I122" s="53">
        <f t="shared" si="15"/>
        <v>50000000</v>
      </c>
      <c r="J122" s="52">
        <v>5000000</v>
      </c>
      <c r="K122" s="48">
        <f t="shared" si="14"/>
        <v>2.941176470588235</v>
      </c>
    </row>
    <row r="123" spans="1:11" s="21" customFormat="1" ht="22.5" customHeight="1">
      <c r="A123" s="29"/>
      <c r="B123" s="38" t="s">
        <v>118</v>
      </c>
      <c r="C123" s="45">
        <v>345000000</v>
      </c>
      <c r="D123" s="45">
        <v>34500000</v>
      </c>
      <c r="E123" s="45">
        <v>19285000</v>
      </c>
      <c r="F123" s="45">
        <v>0</v>
      </c>
      <c r="G123" s="52">
        <v>0</v>
      </c>
      <c r="H123" s="53">
        <f t="shared" si="12"/>
        <v>0</v>
      </c>
      <c r="I123" s="53">
        <f t="shared" si="15"/>
        <v>19285000</v>
      </c>
      <c r="J123" s="52">
        <v>1737027</v>
      </c>
      <c r="K123" s="48">
        <f t="shared" si="14"/>
        <v>5.034860869565217</v>
      </c>
    </row>
    <row r="124" spans="1:11" s="21" customFormat="1" ht="22.5" customHeight="1">
      <c r="A124" s="29"/>
      <c r="B124" s="38" t="s">
        <v>117</v>
      </c>
      <c r="C124" s="45">
        <v>4000000000</v>
      </c>
      <c r="D124" s="45">
        <v>400000000</v>
      </c>
      <c r="E124" s="45">
        <v>46789000</v>
      </c>
      <c r="F124" s="45"/>
      <c r="G124" s="52">
        <v>0</v>
      </c>
      <c r="H124" s="53">
        <f t="shared" si="12"/>
        <v>0</v>
      </c>
      <c r="I124" s="53">
        <f t="shared" si="15"/>
        <v>46789000</v>
      </c>
      <c r="J124" s="52">
        <v>4650000</v>
      </c>
      <c r="K124" s="48">
        <f t="shared" si="14"/>
        <v>1.1625</v>
      </c>
    </row>
    <row r="125" spans="1:11" s="21" customFormat="1" ht="22.5" customHeight="1">
      <c r="A125" s="29"/>
      <c r="B125" s="38" t="s">
        <v>137</v>
      </c>
      <c r="C125" s="45">
        <v>300000000</v>
      </c>
      <c r="D125" s="45">
        <v>30000000</v>
      </c>
      <c r="E125" s="45">
        <v>3300000</v>
      </c>
      <c r="F125" s="45">
        <v>0</v>
      </c>
      <c r="G125" s="52">
        <v>0</v>
      </c>
      <c r="H125" s="53">
        <f t="shared" si="12"/>
        <v>0</v>
      </c>
      <c r="I125" s="53">
        <f t="shared" si="15"/>
        <v>3300000</v>
      </c>
      <c r="J125" s="52">
        <v>330000</v>
      </c>
      <c r="K125" s="48">
        <f t="shared" si="14"/>
        <v>1.0999999999999999</v>
      </c>
    </row>
    <row r="126" spans="1:11" s="31" customFormat="1" ht="22.5" customHeight="1">
      <c r="A126" s="29"/>
      <c r="B126" s="29" t="s">
        <v>138</v>
      </c>
      <c r="C126" s="45">
        <v>6000000</v>
      </c>
      <c r="D126" s="45">
        <v>600000</v>
      </c>
      <c r="E126" s="45">
        <v>2940000</v>
      </c>
      <c r="F126" s="45">
        <v>0</v>
      </c>
      <c r="G126" s="52">
        <v>0</v>
      </c>
      <c r="H126" s="53">
        <f t="shared" si="12"/>
        <v>0</v>
      </c>
      <c r="I126" s="53">
        <f t="shared" si="15"/>
        <v>2940000</v>
      </c>
      <c r="J126" s="52">
        <v>294000</v>
      </c>
      <c r="K126" s="48">
        <f t="shared" si="14"/>
        <v>49</v>
      </c>
    </row>
    <row r="127" spans="1:11" s="31" customFormat="1" ht="22.5" customHeight="1">
      <c r="A127" s="29"/>
      <c r="B127" s="29" t="s">
        <v>139</v>
      </c>
      <c r="C127" s="45">
        <v>59990010</v>
      </c>
      <c r="D127" s="45">
        <v>5999001</v>
      </c>
      <c r="E127" s="45">
        <v>591980</v>
      </c>
      <c r="F127" s="45"/>
      <c r="G127" s="52"/>
      <c r="H127" s="53">
        <f t="shared" si="12"/>
        <v>0</v>
      </c>
      <c r="I127" s="53">
        <f t="shared" si="15"/>
        <v>591980</v>
      </c>
      <c r="J127" s="52">
        <v>59198</v>
      </c>
      <c r="K127" s="48">
        <f t="shared" si="14"/>
        <v>0.986797635139584</v>
      </c>
    </row>
    <row r="128" spans="1:11" s="31" customFormat="1" ht="22.5" customHeight="1">
      <c r="A128" s="29"/>
      <c r="B128" s="29" t="s">
        <v>140</v>
      </c>
      <c r="C128" s="30">
        <v>105100565000</v>
      </c>
      <c r="D128" s="30">
        <v>10510056500</v>
      </c>
      <c r="E128" s="55">
        <v>2000000000</v>
      </c>
      <c r="F128" s="53"/>
      <c r="G128" s="53"/>
      <c r="H128" s="53">
        <f t="shared" si="12"/>
        <v>0</v>
      </c>
      <c r="I128" s="53">
        <f t="shared" si="15"/>
        <v>2000000000</v>
      </c>
      <c r="J128" s="53">
        <v>200000000</v>
      </c>
      <c r="K128" s="48">
        <f t="shared" si="14"/>
        <v>1.9029393419531093</v>
      </c>
    </row>
    <row r="129" spans="1:11" s="31" customFormat="1" ht="22.5" customHeight="1">
      <c r="A129" s="29"/>
      <c r="B129" s="29"/>
      <c r="C129" s="30"/>
      <c r="D129" s="30"/>
      <c r="E129" s="55"/>
      <c r="F129" s="53"/>
      <c r="G129" s="53"/>
      <c r="H129" s="53">
        <f t="shared" si="12"/>
        <v>0</v>
      </c>
      <c r="I129" s="53">
        <f t="shared" si="15"/>
        <v>0</v>
      </c>
      <c r="J129" s="53"/>
      <c r="K129" s="48">
        <f t="shared" si="14"/>
      </c>
    </row>
    <row r="130" spans="1:11" s="31" customFormat="1" ht="21.75" customHeight="1">
      <c r="A130" s="56" t="s">
        <v>16</v>
      </c>
      <c r="B130" s="57"/>
      <c r="C130" s="51"/>
      <c r="D130" s="51"/>
      <c r="E130" s="51">
        <f>E131+E136</f>
        <v>8141061040</v>
      </c>
      <c r="F130" s="51">
        <f>F131+F136</f>
        <v>-4000000000</v>
      </c>
      <c r="G130" s="51">
        <f>G131+G136</f>
        <v>0</v>
      </c>
      <c r="H130" s="51">
        <f>H131+H136</f>
        <v>-4000000000</v>
      </c>
      <c r="I130" s="51">
        <f>I131+I136</f>
        <v>4141061040</v>
      </c>
      <c r="J130" s="51"/>
      <c r="K130" s="51"/>
    </row>
    <row r="131" spans="1:11" s="20" customFormat="1" ht="33" customHeight="1">
      <c r="A131" s="61" t="s">
        <v>141</v>
      </c>
      <c r="B131" s="23"/>
      <c r="C131" s="58"/>
      <c r="D131" s="58"/>
      <c r="E131" s="58">
        <f>SUM(E132:E134)</f>
        <v>140500000</v>
      </c>
      <c r="F131" s="58">
        <f>SUM(F132:F134)</f>
        <v>0</v>
      </c>
      <c r="G131" s="58">
        <f>SUM(G132:G134)</f>
        <v>0</v>
      </c>
      <c r="H131" s="58">
        <f>SUM(H132:H134)</f>
        <v>0</v>
      </c>
      <c r="I131" s="58">
        <f>SUM(I132:I134)</f>
        <v>140500000</v>
      </c>
      <c r="J131" s="58"/>
      <c r="K131" s="58"/>
    </row>
    <row r="132" spans="1:11" s="21" customFormat="1" ht="22.5" customHeight="1">
      <c r="A132" s="24"/>
      <c r="B132" s="38" t="s">
        <v>134</v>
      </c>
      <c r="C132" s="59">
        <v>2200000000</v>
      </c>
      <c r="D132" s="59">
        <v>220000000</v>
      </c>
      <c r="E132" s="59">
        <v>15000000</v>
      </c>
      <c r="F132" s="59"/>
      <c r="G132" s="59"/>
      <c r="H132" s="46">
        <f>F132-G132</f>
        <v>0</v>
      </c>
      <c r="I132" s="46">
        <f>E132+F132</f>
        <v>15000000</v>
      </c>
      <c r="J132" s="47">
        <v>1650000</v>
      </c>
      <c r="K132" s="48">
        <f>IF(D132="","",(J132/D132)*100)</f>
        <v>0.75</v>
      </c>
    </row>
    <row r="133" spans="1:11" s="31" customFormat="1" ht="22.5" customHeight="1">
      <c r="A133" s="29"/>
      <c r="B133" s="44" t="s">
        <v>142</v>
      </c>
      <c r="C133" s="59">
        <v>200000000</v>
      </c>
      <c r="D133" s="59">
        <v>20000000</v>
      </c>
      <c r="E133" s="59">
        <v>80000000</v>
      </c>
      <c r="F133" s="59"/>
      <c r="G133" s="59"/>
      <c r="H133" s="46">
        <f>F133-G133</f>
        <v>0</v>
      </c>
      <c r="I133" s="46">
        <f>E133+F133</f>
        <v>80000000</v>
      </c>
      <c r="J133" s="47">
        <v>8000000</v>
      </c>
      <c r="K133" s="48">
        <f>IF(D133="","",(J133/D133)*100)</f>
        <v>40</v>
      </c>
    </row>
    <row r="134" spans="1:11" s="31" customFormat="1" ht="22.5" customHeight="1">
      <c r="A134" s="29"/>
      <c r="B134" s="44" t="s">
        <v>143</v>
      </c>
      <c r="C134" s="59">
        <v>4000000000</v>
      </c>
      <c r="D134" s="59">
        <v>400000000</v>
      </c>
      <c r="E134" s="59">
        <v>45500000</v>
      </c>
      <c r="F134" s="59"/>
      <c r="G134" s="59"/>
      <c r="H134" s="46">
        <f>F134-G134</f>
        <v>0</v>
      </c>
      <c r="I134" s="46">
        <f>E134+F134</f>
        <v>45500000</v>
      </c>
      <c r="J134" s="47">
        <v>4550000</v>
      </c>
      <c r="K134" s="48">
        <f>IF(D134="","",(J134/D134)*100)</f>
        <v>1.1375</v>
      </c>
    </row>
    <row r="135" spans="1:11" s="31" customFormat="1" ht="18" customHeight="1">
      <c r="A135" s="29"/>
      <c r="B135" s="44"/>
      <c r="C135" s="60"/>
      <c r="D135" s="60"/>
      <c r="E135" s="60"/>
      <c r="F135" s="60"/>
      <c r="G135" s="60"/>
      <c r="H135" s="46"/>
      <c r="I135" s="46"/>
      <c r="J135" s="46"/>
      <c r="K135" s="48"/>
    </row>
    <row r="136" spans="1:11" s="20" customFormat="1" ht="32.25" customHeight="1">
      <c r="A136" s="61" t="s">
        <v>144</v>
      </c>
      <c r="C136" s="58"/>
      <c r="D136" s="58"/>
      <c r="E136" s="58">
        <f>SUM(E137:E139)</f>
        <v>8000561040</v>
      </c>
      <c r="F136" s="58">
        <f>SUM(F137:F139)</f>
        <v>-4000000000</v>
      </c>
      <c r="G136" s="58">
        <f>SUM(G137:G139)</f>
        <v>0</v>
      </c>
      <c r="H136" s="118">
        <f>F136-G136</f>
        <v>-4000000000</v>
      </c>
      <c r="I136" s="58">
        <f>SUM(I137:I139)</f>
        <v>4000561040</v>
      </c>
      <c r="J136" s="58"/>
      <c r="K136" s="58"/>
    </row>
    <row r="137" spans="1:11" s="21" customFormat="1" ht="21.75" customHeight="1">
      <c r="A137" s="57"/>
      <c r="B137" s="38" t="s">
        <v>145</v>
      </c>
      <c r="C137" s="30">
        <v>78288192570</v>
      </c>
      <c r="D137" s="30">
        <v>7828819257</v>
      </c>
      <c r="E137" s="30">
        <v>561040</v>
      </c>
      <c r="F137" s="30">
        <v>0</v>
      </c>
      <c r="G137" s="30">
        <v>0</v>
      </c>
      <c r="H137" s="46">
        <f>F137-G137</f>
        <v>0</v>
      </c>
      <c r="I137" s="63">
        <f>E137+F137</f>
        <v>561040</v>
      </c>
      <c r="J137" s="30">
        <v>352799</v>
      </c>
      <c r="K137" s="64">
        <f>IF(D137="","",(J137/D137)*100)</f>
        <v>0.004506413910176187</v>
      </c>
    </row>
    <row r="138" spans="1:11" s="21" customFormat="1" ht="22.5" customHeight="1">
      <c r="A138" s="29" t="s">
        <v>13</v>
      </c>
      <c r="B138" s="29" t="s">
        <v>146</v>
      </c>
      <c r="C138" s="30">
        <v>65680000000</v>
      </c>
      <c r="D138" s="30">
        <v>6568000000</v>
      </c>
      <c r="E138" s="30">
        <v>8000000000</v>
      </c>
      <c r="F138" s="30">
        <v>-4000000000</v>
      </c>
      <c r="G138" s="30"/>
      <c r="H138" s="46">
        <f>F138-G138</f>
        <v>-4000000000</v>
      </c>
      <c r="I138" s="63">
        <f>E138+F138</f>
        <v>4000000000</v>
      </c>
      <c r="J138" s="30">
        <v>800000000</v>
      </c>
      <c r="K138" s="64">
        <f>IF(D138="","",(J138/D138)*100)</f>
        <v>12.18026796589525</v>
      </c>
    </row>
    <row r="139" spans="1:11" s="21" customFormat="1" ht="22.5" customHeight="1">
      <c r="A139" s="29"/>
      <c r="B139" s="29"/>
      <c r="C139" s="30"/>
      <c r="D139" s="30"/>
      <c r="E139" s="30"/>
      <c r="F139" s="30">
        <v>0</v>
      </c>
      <c r="G139" s="30">
        <v>0</v>
      </c>
      <c r="H139" s="65">
        <v>0</v>
      </c>
      <c r="I139" s="65"/>
      <c r="J139" s="30"/>
      <c r="K139" s="64">
        <f>IF(D139="","",(J139/D139)*100)</f>
      </c>
    </row>
    <row r="140" spans="1:11" s="21" customFormat="1" ht="36.75" customHeight="1">
      <c r="A140" s="23" t="s">
        <v>147</v>
      </c>
      <c r="B140" s="23"/>
      <c r="C140" s="58"/>
      <c r="D140" s="58"/>
      <c r="E140" s="58">
        <f>E141</f>
        <v>1560025579</v>
      </c>
      <c r="F140" s="51">
        <f>F141</f>
        <v>-105057901</v>
      </c>
      <c r="G140" s="58">
        <f>G141</f>
        <v>-805195000</v>
      </c>
      <c r="H140" s="58">
        <f>H141</f>
        <v>700137099</v>
      </c>
      <c r="I140" s="58">
        <f>I141</f>
        <v>1454967678</v>
      </c>
      <c r="J140" s="58"/>
      <c r="K140" s="58"/>
    </row>
    <row r="141" spans="1:11" s="20" customFormat="1" ht="22.5" customHeight="1">
      <c r="A141" s="28" t="s">
        <v>148</v>
      </c>
      <c r="B141" s="57"/>
      <c r="C141" s="51"/>
      <c r="D141" s="51"/>
      <c r="E141" s="51">
        <f>SUM(E142:E150)</f>
        <v>1560025579</v>
      </c>
      <c r="F141" s="51">
        <f>SUM(F142:F150)</f>
        <v>-105057901</v>
      </c>
      <c r="G141" s="51">
        <f>SUM(G142:G150)</f>
        <v>-805195000</v>
      </c>
      <c r="H141" s="51">
        <f>SUM(H142:H150)</f>
        <v>700137099</v>
      </c>
      <c r="I141" s="51">
        <f>SUM(I142:I150)</f>
        <v>1454967678</v>
      </c>
      <c r="J141" s="51"/>
      <c r="K141" s="51"/>
    </row>
    <row r="142" spans="1:11" s="31" customFormat="1" ht="22.5" customHeight="1">
      <c r="A142" s="29"/>
      <c r="B142" s="38" t="s">
        <v>29</v>
      </c>
      <c r="C142" s="30">
        <v>40000000</v>
      </c>
      <c r="D142" s="30">
        <v>4000000</v>
      </c>
      <c r="E142" s="30">
        <v>6007600</v>
      </c>
      <c r="F142" s="66"/>
      <c r="G142" s="41">
        <v>-6008000</v>
      </c>
      <c r="H142" s="40">
        <f aca="true" t="shared" si="16" ref="H142:H150">F142-G142</f>
        <v>6008000</v>
      </c>
      <c r="I142" s="65">
        <f aca="true" t="shared" si="17" ref="I142:I150">E142+F142</f>
        <v>6007600</v>
      </c>
      <c r="J142" s="30">
        <v>1083333</v>
      </c>
      <c r="K142" s="42">
        <f aca="true" t="shared" si="18" ref="K142:K150">IF(D142="","",(J142/D142)*100)</f>
        <v>27.083325000000002</v>
      </c>
    </row>
    <row r="143" spans="1:11" s="21" customFormat="1" ht="22.5" customHeight="1">
      <c r="A143" s="29"/>
      <c r="B143" s="38" t="s">
        <v>30</v>
      </c>
      <c r="C143" s="30">
        <v>873622630</v>
      </c>
      <c r="D143" s="30">
        <v>87366263</v>
      </c>
      <c r="E143" s="30">
        <v>40087178</v>
      </c>
      <c r="F143" s="66"/>
      <c r="G143" s="41">
        <v>-40087000</v>
      </c>
      <c r="H143" s="40">
        <f t="shared" si="16"/>
        <v>40087000</v>
      </c>
      <c r="I143" s="65">
        <f t="shared" si="17"/>
        <v>40087178</v>
      </c>
      <c r="J143" s="30">
        <v>21009000</v>
      </c>
      <c r="K143" s="42">
        <f t="shared" si="18"/>
        <v>24.04703975950076</v>
      </c>
    </row>
    <row r="144" spans="1:11" s="31" customFormat="1" ht="22.5" customHeight="1">
      <c r="A144" s="29"/>
      <c r="B144" s="29" t="s">
        <v>36</v>
      </c>
      <c r="C144" s="30">
        <v>1000000000</v>
      </c>
      <c r="D144" s="30">
        <v>100000000</v>
      </c>
      <c r="E144" s="30">
        <v>334000000</v>
      </c>
      <c r="F144" s="66"/>
      <c r="G144" s="41">
        <v>-334000000</v>
      </c>
      <c r="H144" s="40">
        <f t="shared" si="16"/>
        <v>334000000</v>
      </c>
      <c r="I144" s="65">
        <f t="shared" si="17"/>
        <v>334000000</v>
      </c>
      <c r="J144" s="30">
        <v>33400000</v>
      </c>
      <c r="K144" s="42">
        <f t="shared" si="18"/>
        <v>33.4</v>
      </c>
    </row>
    <row r="145" spans="1:11" s="27" customFormat="1" ht="22.5" customHeight="1">
      <c r="A145" s="26"/>
      <c r="B145" s="26" t="s">
        <v>149</v>
      </c>
      <c r="C145" s="70">
        <v>250000000</v>
      </c>
      <c r="D145" s="70">
        <v>25000000</v>
      </c>
      <c r="E145" s="70">
        <v>120000000</v>
      </c>
      <c r="F145" s="67"/>
      <c r="G145" s="69">
        <v>-120000000</v>
      </c>
      <c r="H145" s="46">
        <f t="shared" si="16"/>
        <v>120000000</v>
      </c>
      <c r="I145" s="60">
        <f t="shared" si="17"/>
        <v>120000000</v>
      </c>
      <c r="J145" s="70">
        <v>12000000</v>
      </c>
      <c r="K145" s="42">
        <f t="shared" si="18"/>
        <v>48</v>
      </c>
    </row>
    <row r="146" spans="1:11" s="27" customFormat="1" ht="22.5" customHeight="1">
      <c r="A146" s="32"/>
      <c r="B146" s="32" t="s">
        <v>150</v>
      </c>
      <c r="C146" s="59">
        <v>678000000</v>
      </c>
      <c r="D146" s="59">
        <v>67800000</v>
      </c>
      <c r="E146" s="59">
        <v>305100000</v>
      </c>
      <c r="F146" s="66"/>
      <c r="G146" s="41">
        <v>-305100000</v>
      </c>
      <c r="H146" s="40">
        <f t="shared" si="16"/>
        <v>305100000</v>
      </c>
      <c r="I146" s="60">
        <f t="shared" si="17"/>
        <v>305100000</v>
      </c>
      <c r="J146" s="59">
        <v>30510000</v>
      </c>
      <c r="K146" s="42">
        <f t="shared" si="18"/>
        <v>45</v>
      </c>
    </row>
    <row r="147" spans="1:11" s="21" customFormat="1" ht="22.5" customHeight="1">
      <c r="A147" s="24"/>
      <c r="B147" s="68" t="s">
        <v>31</v>
      </c>
      <c r="C147" s="62">
        <v>241200000</v>
      </c>
      <c r="D147" s="62">
        <v>9000000</v>
      </c>
      <c r="E147" s="62">
        <v>120600000</v>
      </c>
      <c r="F147" s="67"/>
      <c r="G147" s="67"/>
      <c r="H147" s="40">
        <f t="shared" si="16"/>
        <v>0</v>
      </c>
      <c r="I147" s="65">
        <f t="shared" si="17"/>
        <v>120600000</v>
      </c>
      <c r="J147" s="62">
        <v>4500000</v>
      </c>
      <c r="K147" s="42">
        <f t="shared" si="18"/>
        <v>50</v>
      </c>
    </row>
    <row r="148" spans="1:11" s="21" customFormat="1" ht="22.5" customHeight="1">
      <c r="A148" s="24"/>
      <c r="B148" s="68" t="s">
        <v>32</v>
      </c>
      <c r="C148" s="62">
        <v>1044870800</v>
      </c>
      <c r="D148" s="62">
        <v>38000</v>
      </c>
      <c r="E148" s="62">
        <v>522435400</v>
      </c>
      <c r="F148" s="67"/>
      <c r="G148" s="67"/>
      <c r="H148" s="40">
        <f t="shared" si="16"/>
        <v>0</v>
      </c>
      <c r="I148" s="65">
        <f t="shared" si="17"/>
        <v>522435400</v>
      </c>
      <c r="J148" s="62">
        <v>19000</v>
      </c>
      <c r="K148" s="42">
        <f t="shared" si="18"/>
        <v>50</v>
      </c>
    </row>
    <row r="149" spans="1:11" s="21" customFormat="1" ht="22.5" customHeight="1">
      <c r="A149" s="24"/>
      <c r="B149" s="68" t="s">
        <v>33</v>
      </c>
      <c r="C149" s="62">
        <v>350193025.99</v>
      </c>
      <c r="D149" s="62">
        <v>32000002</v>
      </c>
      <c r="E149" s="62">
        <v>105057901</v>
      </c>
      <c r="F149" s="69">
        <v>-105057901</v>
      </c>
      <c r="G149" s="67"/>
      <c r="H149" s="40">
        <f t="shared" si="16"/>
        <v>-105057901</v>
      </c>
      <c r="I149" s="65">
        <f t="shared" si="17"/>
        <v>0</v>
      </c>
      <c r="J149" s="62"/>
      <c r="K149" s="42">
        <f t="shared" si="18"/>
        <v>0</v>
      </c>
    </row>
    <row r="150" spans="1:11" s="21" customFormat="1" ht="22.5" customHeight="1">
      <c r="A150" s="24"/>
      <c r="B150" s="68" t="s">
        <v>34</v>
      </c>
      <c r="C150" s="62">
        <v>13750000</v>
      </c>
      <c r="D150" s="62">
        <v>1300000</v>
      </c>
      <c r="E150" s="62">
        <v>6737500</v>
      </c>
      <c r="F150" s="67"/>
      <c r="G150" s="67"/>
      <c r="H150" s="40">
        <f t="shared" si="16"/>
        <v>0</v>
      </c>
      <c r="I150" s="65">
        <f t="shared" si="17"/>
        <v>6737500</v>
      </c>
      <c r="J150" s="62">
        <v>637000</v>
      </c>
      <c r="K150" s="42">
        <f t="shared" si="18"/>
        <v>49</v>
      </c>
    </row>
    <row r="151" spans="1:11" s="21" customFormat="1" ht="22.5" customHeight="1">
      <c r="A151" s="24"/>
      <c r="B151" s="68"/>
      <c r="C151" s="62"/>
      <c r="D151" s="62"/>
      <c r="E151" s="62"/>
      <c r="F151" s="67"/>
      <c r="G151" s="67"/>
      <c r="H151" s="40"/>
      <c r="I151" s="65"/>
      <c r="J151" s="62"/>
      <c r="K151" s="42"/>
    </row>
    <row r="152" spans="1:11" s="21" customFormat="1" ht="22.5" customHeight="1">
      <c r="A152" s="24"/>
      <c r="B152" s="68"/>
      <c r="C152" s="63"/>
      <c r="D152" s="63"/>
      <c r="E152" s="63"/>
      <c r="F152" s="71"/>
      <c r="G152" s="72"/>
      <c r="H152" s="40"/>
      <c r="I152" s="65"/>
      <c r="J152" s="63"/>
      <c r="K152" s="64"/>
    </row>
    <row r="153" spans="1:11" s="76" customFormat="1" ht="22.5" customHeight="1" thickBot="1">
      <c r="A153" s="73" t="s">
        <v>17</v>
      </c>
      <c r="B153" s="74"/>
      <c r="C153" s="74"/>
      <c r="D153" s="74"/>
      <c r="E153" s="75">
        <f>E8+E12+E60+E130+E140</f>
        <v>79141251869.92</v>
      </c>
      <c r="F153" s="75">
        <f>F8+F12+F60+F130+F140</f>
        <v>-3601512084</v>
      </c>
      <c r="G153" s="75">
        <f>G8+G12+G60+G130+G140</f>
        <v>-2744932053</v>
      </c>
      <c r="H153" s="75">
        <f>H8+H12+H60+H130+H140</f>
        <v>-856580031</v>
      </c>
      <c r="I153" s="75">
        <f>I8+I12+I60+I130+I140</f>
        <v>75539739785.92</v>
      </c>
      <c r="J153" s="74"/>
      <c r="K153" s="74"/>
    </row>
    <row r="154" spans="1:35" ht="17.25" customHeight="1">
      <c r="A154" s="133" t="s">
        <v>155</v>
      </c>
      <c r="B154" s="7"/>
      <c r="C154" s="7"/>
      <c r="D154" s="7"/>
      <c r="E154" s="7"/>
      <c r="F154" s="134" t="s">
        <v>156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6" ht="13.5" customHeight="1">
      <c r="A155" s="135" t="s">
        <v>158</v>
      </c>
      <c r="F155" s="132" t="s">
        <v>159</v>
      </c>
    </row>
    <row r="156" ht="15">
      <c r="A156" s="136" t="s">
        <v>157</v>
      </c>
    </row>
  </sheetData>
  <sheetProtection/>
  <mergeCells count="6">
    <mergeCell ref="B5:B6"/>
    <mergeCell ref="D5:D6"/>
    <mergeCell ref="B4:D4"/>
    <mergeCell ref="J4:K4"/>
    <mergeCell ref="F5:H5"/>
    <mergeCell ref="F4:I4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geOrder="overThenDown" paperSize="9" scale="76" r:id="rId1"/>
  <rowBreaks count="2" manualBreakCount="2">
    <brk id="43" max="10" man="1"/>
    <brk id="80" max="10" man="1"/>
  </rowBreaks>
  <colBreaks count="1" manualBreakCount="1">
    <brk id="5" max="155" man="1"/>
  </colBreaks>
  <ignoredErrors>
    <ignoredError sqref="H1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2008-04-23T11:49:29Z</cp:lastPrinted>
  <dcterms:created xsi:type="dcterms:W3CDTF">1998-09-16T11:30:35Z</dcterms:created>
  <dcterms:modified xsi:type="dcterms:W3CDTF">2008-04-23T12:02:31Z</dcterms:modified>
  <cp:category/>
  <cp:version/>
  <cp:contentType/>
  <cp:contentStatus/>
</cp:coreProperties>
</file>