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收支表" sheetId="1" r:id="rId1"/>
    <sheet name="資產負債表" sheetId="2" r:id="rId2"/>
  </sheets>
  <definedNames>
    <definedName name="_xlnm.Print_Area" localSheetId="0">'收支表'!$A$1:$E$43</definedName>
  </definedNames>
  <calcPr fullCalcOnLoad="1"/>
</workbook>
</file>

<file path=xl/sharedStrings.xml><?xml version="1.0" encoding="utf-8"?>
<sst xmlns="http://schemas.openxmlformats.org/spreadsheetml/2006/main" count="91" uniqueCount="73">
  <si>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</si>
  <si>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</si>
  <si>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</si>
  <si>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</si>
  <si>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</si>
  <si>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</si>
  <si>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</si>
  <si>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</si>
  <si>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</si>
  <si>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</si>
  <si>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</si>
  <si>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</si>
  <si>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</si>
  <si>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</si>
  <si>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</si>
  <si>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</si>
  <si>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</si>
  <si>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</si>
  <si>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</si>
  <si>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</si>
  <si>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</si>
  <si>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</si>
  <si>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</si>
  <si>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</si>
  <si>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</si>
  <si>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</si>
  <si>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</si>
  <si>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</si>
  <si>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</si>
  <si>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</si>
  <si>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</si>
  <si>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</si>
  <si>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</si>
  <si>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</si>
  <si>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營業外費用</t>
  </si>
  <si>
    <t>臺灣中興紙業股份有限公司清理收支查核表</t>
  </si>
  <si>
    <t>臺灣中興紙業股份有限公司</t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</si>
  <si>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</si>
  <si>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</si>
  <si>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</si>
  <si>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</si>
  <si>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投資利益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</si>
  <si>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</si>
  <si>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</si>
  <si>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</si>
  <si>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</si>
  <si>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</si>
  <si>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</si>
  <si>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</si>
  <si>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>累積虧損</t>
  </si>
  <si>
    <t>投資損失</t>
  </si>
  <si>
    <t xml:space="preserve">    單位：新臺幣元                                   （負債及業主權益部分）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</si>
  <si>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</si>
  <si>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</si>
  <si>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t>證券發行費及手續費</t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</si>
  <si>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</si>
  <si>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</si>
  <si>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</si>
  <si>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</si>
  <si>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房屋及建築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</si>
  <si>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</si>
  <si>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</si>
  <si>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</si>
  <si>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</si>
  <si>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</si>
  <si>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</si>
  <si>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>中華民國</t>
    </r>
    <r>
      <rPr>
        <sz val="12"/>
        <rFont val="Times New Roman"/>
        <family val="1"/>
      </rPr>
      <t xml:space="preserve"> 96 </t>
    </r>
    <r>
      <rPr>
        <sz val="12"/>
        <rFont val="新細明體"/>
        <family val="1"/>
      </rPr>
      <t>年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</si>
  <si>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</si>
  <si>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</si>
  <si>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註：1.本年度信託代理與保證之或有資產與或有負債各為2,500,000元。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</si>
  <si>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2.上年度信託代理與保證之或有資產與或有負債各為2,500,000 元。</t>
    </r>
  </si>
  <si>
    <t>負     債</t>
  </si>
  <si>
    <t>資     產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</si>
</sst>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 vertical="center"/>
    </xf>
    <xf numFmtId="180" fontId="18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left" vertical="center"/>
    </xf>
    <xf numFmtId="180" fontId="20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Alignment="1">
      <alignment horizontal="centerContinuous"/>
    </xf>
    <xf numFmtId="180" fontId="14" fillId="0" borderId="0" xfId="0" applyNumberFormat="1" applyFont="1" applyAlignment="1">
      <alignment horizontal="right"/>
    </xf>
    <xf numFmtId="180" fontId="12" fillId="0" borderId="0" xfId="0" applyNumberFormat="1" applyFont="1" applyBorder="1" applyAlignment="1">
      <alignment/>
    </xf>
    <xf numFmtId="180" fontId="17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17" fillId="0" borderId="0" xfId="0" applyNumberFormat="1" applyFont="1" applyAlignment="1">
      <alignment horizontal="left"/>
    </xf>
    <xf numFmtId="180" fontId="17" fillId="0" borderId="4" xfId="0" applyNumberFormat="1" applyFont="1" applyBorder="1" applyAlignment="1">
      <alignment/>
    </xf>
    <xf numFmtId="180" fontId="23" fillId="0" borderId="0" xfId="0" applyNumberFormat="1" applyFont="1" applyAlignment="1">
      <alignment/>
    </xf>
    <xf numFmtId="180" fontId="23" fillId="0" borderId="4" xfId="0" applyNumberFormat="1" applyFont="1" applyBorder="1" applyAlignment="1">
      <alignment/>
    </xf>
    <xf numFmtId="180" fontId="16" fillId="0" borderId="0" xfId="0" applyNumberFormat="1" applyFont="1" applyAlignment="1">
      <alignment horizontal="left" vertical="center" wrapText="1" indent="1"/>
    </xf>
    <xf numFmtId="180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0" fontId="5" fillId="0" borderId="2" xfId="0" applyNumberFormat="1" applyFont="1" applyBorder="1" applyAlignment="1">
      <alignment horizontal="distributed" vertical="center"/>
    </xf>
    <xf numFmtId="180" fontId="16" fillId="0" borderId="2" xfId="0" applyNumberFormat="1" applyFont="1" applyBorder="1" applyAlignment="1">
      <alignment horizontal="distributed" vertical="center"/>
    </xf>
    <xf numFmtId="180" fontId="16" fillId="0" borderId="5" xfId="0" applyNumberFormat="1" applyFont="1" applyBorder="1" applyAlignment="1">
      <alignment horizontal="distributed" vertical="center"/>
    </xf>
    <xf numFmtId="180" fontId="0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180" fontId="26" fillId="0" borderId="0" xfId="0" applyNumberFormat="1" applyFont="1" applyAlignment="1">
      <alignment/>
    </xf>
    <xf numFmtId="182" fontId="26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7" fillId="0" borderId="0" xfId="0" applyNumberFormat="1" applyFont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9" fillId="0" borderId="0" xfId="0" applyNumberFormat="1" applyFont="1" applyAlignment="1">
      <alignment horizontal="left"/>
    </xf>
    <xf numFmtId="180" fontId="27" fillId="0" borderId="0" xfId="0" applyNumberFormat="1" applyFont="1" applyAlignment="1">
      <alignment horizontal="left"/>
    </xf>
    <xf numFmtId="180" fontId="27" fillId="0" borderId="0" xfId="0" applyNumberFormat="1" applyFont="1" applyAlignment="1">
      <alignment/>
    </xf>
    <xf numFmtId="180" fontId="4" fillId="0" borderId="0" xfId="0" applyNumberFormat="1" applyFont="1" applyAlignment="1">
      <alignment horizontal="left"/>
    </xf>
    <xf numFmtId="180" fontId="27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180" fontId="26" fillId="0" borderId="4" xfId="0" applyNumberFormat="1" applyFont="1" applyBorder="1" applyAlignment="1">
      <alignment/>
    </xf>
    <xf numFmtId="182" fontId="26" fillId="0" borderId="4" xfId="0" applyNumberFormat="1" applyFont="1" applyBorder="1" applyAlignment="1">
      <alignment/>
    </xf>
    <xf numFmtId="180" fontId="28" fillId="0" borderId="4" xfId="0" applyNumberFormat="1" applyFont="1" applyBorder="1" applyAlignment="1">
      <alignment horizontal="distributed"/>
    </xf>
    <xf numFmtId="180" fontId="29" fillId="0" borderId="4" xfId="0" applyNumberFormat="1" applyFont="1" applyBorder="1" applyAlignment="1">
      <alignment horizontal="center"/>
    </xf>
    <xf numFmtId="180" fontId="30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1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180" fontId="16" fillId="0" borderId="0" xfId="0" applyNumberFormat="1" applyFont="1" applyAlignment="1">
      <alignment horizontal="center"/>
    </xf>
    <xf numFmtId="180" fontId="10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1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0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7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8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45" sqref="C45"/>
    </sheetView>
  </sheetViews>
  <sheetFormatPr defaultColWidth="9.00390625" defaultRowHeight="16.5"/>
  <cols>
    <col min="1" max="1" width="22.125" style="17" customWidth="1"/>
    <col min="2" max="2" width="16.00390625" style="17" customWidth="1"/>
    <col min="3" max="3" width="17.00390625" style="17" customWidth="1"/>
    <col min="4" max="4" width="14.125" style="17" customWidth="1"/>
    <col min="5" max="5" width="16.875" style="17" customWidth="1"/>
    <col min="6" max="16384" width="8.875" style="17" customWidth="1"/>
  </cols>
  <sheetData>
    <row r="1" spans="1:5" s="18" customFormat="1" ht="30" customHeight="1">
      <c r="A1" s="55" t="s">
        <v>35</v>
      </c>
      <c r="B1" s="56"/>
      <c r="C1" s="56"/>
      <c r="D1" s="56"/>
      <c r="E1" s="56"/>
    </row>
    <row r="2" spans="1:5" s="18" customFormat="1" ht="24.75" customHeight="1">
      <c r="A2" s="57"/>
      <c r="B2" s="57"/>
      <c r="C2" s="54"/>
      <c r="D2" s="19"/>
      <c r="E2" s="20" t="s">
        <v>16</v>
      </c>
    </row>
    <row r="3" spans="1:5" ht="20.25" customHeight="1">
      <c r="A3" s="58" t="s">
        <v>17</v>
      </c>
      <c r="B3" s="60" t="s">
        <v>18</v>
      </c>
      <c r="C3" s="61"/>
      <c r="D3" s="61"/>
      <c r="E3" s="61"/>
    </row>
    <row r="4" spans="1:5" s="21" customFormat="1" ht="21" customHeight="1">
      <c r="A4" s="59"/>
      <c r="B4" s="31" t="s">
        <v>52</v>
      </c>
      <c r="C4" s="31" t="s">
        <v>19</v>
      </c>
      <c r="D4" s="32" t="s">
        <v>20</v>
      </c>
      <c r="E4" s="33" t="s">
        <v>21</v>
      </c>
    </row>
    <row r="5" s="22" customFormat="1" ht="15.75">
      <c r="C5" s="17" t="s">
        <v>22</v>
      </c>
    </row>
    <row r="6" spans="4:5" ht="15.75">
      <c r="D6" s="22"/>
      <c r="E6" s="22"/>
    </row>
    <row r="7" spans="1:5" ht="16.5">
      <c r="A7" s="23" t="s">
        <v>38</v>
      </c>
      <c r="B7" s="22"/>
      <c r="C7" s="22">
        <f>SUM(C9:C14)</f>
        <v>12661329</v>
      </c>
      <c r="D7" s="22"/>
      <c r="E7" s="22">
        <f>SUM(E9:E14)</f>
        <v>12661329</v>
      </c>
    </row>
    <row r="8" spans="1:5" ht="15.75">
      <c r="A8" s="17" t="s">
        <v>22</v>
      </c>
      <c r="C8" s="17" t="s">
        <v>22</v>
      </c>
      <c r="E8" s="17" t="s">
        <v>22</v>
      </c>
    </row>
    <row r="9" spans="1:5" ht="16.5">
      <c r="A9" s="17" t="s">
        <v>39</v>
      </c>
      <c r="C9" s="17">
        <v>358018</v>
      </c>
      <c r="E9" s="17">
        <f aca="true" t="shared" si="0" ref="E9:E14">C9+D9</f>
        <v>358018</v>
      </c>
    </row>
    <row r="10" spans="1:5" ht="16.5">
      <c r="A10" s="17" t="s">
        <v>40</v>
      </c>
      <c r="C10" s="17">
        <v>10779868</v>
      </c>
      <c r="E10" s="17">
        <f t="shared" si="0"/>
        <v>10779868</v>
      </c>
    </row>
    <row r="11" spans="1:5" ht="16.5">
      <c r="A11" s="17" t="s">
        <v>41</v>
      </c>
      <c r="C11" s="17">
        <v>0</v>
      </c>
      <c r="E11" s="17">
        <f t="shared" si="0"/>
        <v>0</v>
      </c>
    </row>
    <row r="12" spans="1:5" ht="16.5">
      <c r="A12" s="17" t="s">
        <v>42</v>
      </c>
      <c r="C12" s="17">
        <v>1027308</v>
      </c>
      <c r="E12" s="17">
        <f t="shared" si="0"/>
        <v>1027308</v>
      </c>
    </row>
    <row r="13" spans="1:5" ht="16.5">
      <c r="A13" s="17" t="s">
        <v>43</v>
      </c>
      <c r="C13" s="17">
        <v>0</v>
      </c>
      <c r="E13" s="17">
        <f t="shared" si="0"/>
        <v>0</v>
      </c>
    </row>
    <row r="14" spans="1:5" ht="16.5">
      <c r="A14" s="17" t="s">
        <v>44</v>
      </c>
      <c r="C14" s="17">
        <v>496135</v>
      </c>
      <c r="E14" s="17">
        <f t="shared" si="0"/>
        <v>496135</v>
      </c>
    </row>
    <row r="18" spans="1:5" ht="16.5">
      <c r="A18" s="23" t="s">
        <v>34</v>
      </c>
      <c r="B18" s="22"/>
      <c r="C18" s="22">
        <f>SUM(C20:C24)</f>
        <v>63058090</v>
      </c>
      <c r="D18" s="24"/>
      <c r="E18" s="22">
        <f>SUM(E20:E24)</f>
        <v>63058090</v>
      </c>
    </row>
    <row r="20" spans="1:5" ht="16.5">
      <c r="A20" s="17" t="s">
        <v>45</v>
      </c>
      <c r="C20" s="17">
        <v>38498422</v>
      </c>
      <c r="E20" s="17">
        <f>C20+D20</f>
        <v>38498422</v>
      </c>
    </row>
    <row r="21" spans="1:5" ht="16.5" customHeight="1">
      <c r="A21" s="28" t="s">
        <v>54</v>
      </c>
      <c r="B21" s="29"/>
      <c r="C21" s="29">
        <v>240</v>
      </c>
      <c r="D21" s="29"/>
      <c r="E21" s="29">
        <f>C21+D21</f>
        <v>240</v>
      </c>
    </row>
    <row r="22" spans="1:5" ht="16.5" customHeight="1">
      <c r="A22" s="28" t="s">
        <v>50</v>
      </c>
      <c r="B22" s="29"/>
      <c r="C22" s="29">
        <v>0</v>
      </c>
      <c r="D22" s="29"/>
      <c r="E22" s="29"/>
    </row>
    <row r="23" spans="1:5" ht="16.5">
      <c r="A23" s="17" t="s">
        <v>46</v>
      </c>
      <c r="C23" s="17">
        <v>0</v>
      </c>
      <c r="E23" s="29">
        <f>C23+D23</f>
        <v>0</v>
      </c>
    </row>
    <row r="24" spans="1:5" ht="16.5">
      <c r="A24" s="17" t="s">
        <v>47</v>
      </c>
      <c r="C24" s="17">
        <v>24559428</v>
      </c>
      <c r="E24" s="29">
        <f>C24+D24</f>
        <v>24559428</v>
      </c>
    </row>
    <row r="38" spans="1:5" ht="16.5">
      <c r="A38" s="26"/>
      <c r="B38" s="22"/>
      <c r="C38" s="22"/>
      <c r="E38" s="22"/>
    </row>
    <row r="39" spans="1:5" ht="15.75">
      <c r="A39" s="22"/>
      <c r="C39" s="22"/>
      <c r="E39" s="22"/>
    </row>
    <row r="40" spans="1:5" ht="16.5">
      <c r="A40" s="26"/>
      <c r="B40" s="22"/>
      <c r="C40" s="22">
        <f>C38</f>
        <v>0</v>
      </c>
      <c r="E40" s="22">
        <f>E38</f>
        <v>0</v>
      </c>
    </row>
    <row r="41" spans="1:5" ht="16.5">
      <c r="A41" s="26"/>
      <c r="C41" s="22"/>
      <c r="E41" s="22"/>
    </row>
    <row r="42" spans="1:5" s="22" customFormat="1" ht="18.75" customHeight="1">
      <c r="A42" s="27" t="s">
        <v>48</v>
      </c>
      <c r="B42" s="25">
        <f>B7-B18</f>
        <v>0</v>
      </c>
      <c r="C42" s="25">
        <f>C7-C18</f>
        <v>-50396761</v>
      </c>
      <c r="D42" s="25">
        <f>D7-D18</f>
        <v>0</v>
      </c>
      <c r="E42" s="25">
        <f>E7-E18</f>
        <v>-50396761</v>
      </c>
    </row>
    <row r="44" spans="1:3" ht="17.25" customHeight="1">
      <c r="A44" s="53"/>
      <c r="B44" s="53"/>
      <c r="C44" s="54"/>
    </row>
  </sheetData>
  <mergeCells count="5">
    <mergeCell ref="A44:C44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="85" zoomScaleNormal="85" zoomScaleSheetLayoutView="90" workbookViewId="0" topLeftCell="A1">
      <selection activeCell="I45" sqref="I45"/>
    </sheetView>
  </sheetViews>
  <sheetFormatPr defaultColWidth="9.00390625" defaultRowHeight="16.5"/>
  <cols>
    <col min="1" max="1" width="16.375" style="2" customWidth="1"/>
    <col min="2" max="2" width="7.00390625" style="2" customWidth="1"/>
    <col min="3" max="3" width="20.75390625" style="2" customWidth="1"/>
    <col min="4" max="4" width="16.875" style="2" customWidth="1"/>
    <col min="5" max="5" width="10.25390625" style="2" customWidth="1"/>
    <col min="6" max="6" width="16.375" style="2" customWidth="1"/>
    <col min="7" max="7" width="7.125" style="2" customWidth="1"/>
    <col min="8" max="8" width="16.125" style="2" customWidth="1"/>
    <col min="9" max="9" width="7.75390625" style="2" customWidth="1"/>
    <col min="10" max="10" width="20.25390625" style="2" customWidth="1"/>
    <col min="11" max="11" width="16.50390625" style="2" customWidth="1"/>
    <col min="12" max="12" width="10.50390625" style="2" customWidth="1"/>
    <col min="13" max="13" width="16.625" style="2" customWidth="1"/>
    <col min="14" max="14" width="8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36</v>
      </c>
      <c r="H1" s="6" t="s">
        <v>23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64" t="s">
        <v>66</v>
      </c>
      <c r="F2" s="64"/>
      <c r="G2" s="64"/>
      <c r="H2" s="72" t="s">
        <v>53</v>
      </c>
      <c r="I2" s="73"/>
      <c r="J2" s="73"/>
      <c r="M2" s="74" t="s">
        <v>51</v>
      </c>
      <c r="N2" s="74"/>
    </row>
    <row r="3" spans="1:14" s="8" customFormat="1" ht="24.75" customHeight="1">
      <c r="A3" s="63" t="s">
        <v>13</v>
      </c>
      <c r="B3" s="65"/>
      <c r="C3" s="66" t="s">
        <v>2</v>
      </c>
      <c r="D3" s="68" t="s">
        <v>37</v>
      </c>
      <c r="E3" s="70" t="s">
        <v>12</v>
      </c>
      <c r="F3" s="62" t="s">
        <v>14</v>
      </c>
      <c r="G3" s="63"/>
      <c r="H3" s="63" t="s">
        <v>13</v>
      </c>
      <c r="I3" s="65"/>
      <c r="J3" s="66" t="s">
        <v>2</v>
      </c>
      <c r="K3" s="68" t="s">
        <v>37</v>
      </c>
      <c r="L3" s="70" t="s">
        <v>12</v>
      </c>
      <c r="M3" s="62" t="s">
        <v>14</v>
      </c>
      <c r="N3" s="63"/>
    </row>
    <row r="4" spans="1:14" s="8" customFormat="1" ht="22.5" customHeight="1">
      <c r="A4" s="9" t="s">
        <v>15</v>
      </c>
      <c r="B4" s="10" t="s">
        <v>1</v>
      </c>
      <c r="C4" s="67"/>
      <c r="D4" s="69"/>
      <c r="E4" s="71"/>
      <c r="F4" s="11" t="s">
        <v>0</v>
      </c>
      <c r="G4" s="12" t="s">
        <v>1</v>
      </c>
      <c r="H4" s="9" t="s">
        <v>15</v>
      </c>
      <c r="I4" s="10" t="s">
        <v>1</v>
      </c>
      <c r="J4" s="67"/>
      <c r="K4" s="69"/>
      <c r="L4" s="71"/>
      <c r="M4" s="11" t="s">
        <v>0</v>
      </c>
      <c r="N4" s="12" t="s">
        <v>1</v>
      </c>
    </row>
    <row r="5" spans="1:14" s="8" customFormat="1" ht="13.5" customHeight="1">
      <c r="A5" s="35"/>
      <c r="B5" s="36"/>
      <c r="C5" s="36"/>
      <c r="D5" s="36"/>
      <c r="E5" s="36"/>
      <c r="F5" s="36"/>
      <c r="G5" s="36"/>
      <c r="H5" s="35"/>
      <c r="I5" s="36"/>
      <c r="J5" s="36"/>
      <c r="K5" s="36"/>
      <c r="L5" s="36"/>
      <c r="M5" s="36"/>
      <c r="N5" s="36"/>
    </row>
    <row r="6" spans="1:14" s="13" customFormat="1" ht="15.75">
      <c r="A6" s="37">
        <f>A8+A15+A21</f>
        <v>2662829488.08</v>
      </c>
      <c r="B6" s="38">
        <v>100</v>
      </c>
      <c r="C6" s="46" t="s">
        <v>72</v>
      </c>
      <c r="D6" s="37">
        <f>D8+D15+D21</f>
        <v>2650010861.08</v>
      </c>
      <c r="E6" s="37"/>
      <c r="F6" s="37">
        <f>F8+F15+F21</f>
        <v>2650010861.08</v>
      </c>
      <c r="G6" s="38">
        <v>100</v>
      </c>
      <c r="H6" s="37">
        <f>H8+H15+H20</f>
        <v>2679587909</v>
      </c>
      <c r="I6" s="37">
        <f aca="true" t="shared" si="0" ref="I6:I12">+H6/+H$48*100</f>
        <v>100.62934637741614</v>
      </c>
      <c r="J6" s="46" t="s">
        <v>71</v>
      </c>
      <c r="K6" s="37">
        <f>K8+K15+K20</f>
        <v>2717964391</v>
      </c>
      <c r="L6" s="37"/>
      <c r="M6" s="37">
        <f>K6+L6</f>
        <v>2717964391</v>
      </c>
      <c r="N6" s="37">
        <f aca="true" t="shared" si="1" ref="N6:N12">+M6/+M$48*100</f>
        <v>102.5642736381958</v>
      </c>
    </row>
    <row r="7" spans="1:14" s="8" customFormat="1" ht="12.75" customHeight="1">
      <c r="A7" s="16"/>
      <c r="B7" s="16"/>
      <c r="C7" s="35"/>
      <c r="D7" s="16"/>
      <c r="E7" s="16"/>
      <c r="F7" s="16"/>
      <c r="G7" s="16"/>
      <c r="H7" s="16"/>
      <c r="I7" s="37"/>
      <c r="J7" s="35"/>
      <c r="K7" s="16"/>
      <c r="L7" s="16"/>
      <c r="M7" s="16"/>
      <c r="N7" s="37"/>
    </row>
    <row r="8" spans="1:14" s="15" customFormat="1" ht="15.75">
      <c r="A8" s="39">
        <f>SUM(A10:A12)</f>
        <v>36680111.9</v>
      </c>
      <c r="B8" s="37">
        <f>+A8/+A$48*100</f>
        <v>1.3774863191276938</v>
      </c>
      <c r="C8" s="40" t="s">
        <v>4</v>
      </c>
      <c r="D8" s="39">
        <f>SUM(D10:D12)</f>
        <v>26631212.9</v>
      </c>
      <c r="E8" s="39"/>
      <c r="F8" s="37">
        <f>D8+E8</f>
        <v>26631212.9</v>
      </c>
      <c r="G8" s="37">
        <f>+F8/+F$48*100</f>
        <v>1.0049473113912661</v>
      </c>
      <c r="H8" s="39">
        <f>SUM(H10:H12)</f>
        <v>1496498597</v>
      </c>
      <c r="I8" s="37">
        <f t="shared" si="0"/>
        <v>56.199565300706944</v>
      </c>
      <c r="J8" s="40" t="s">
        <v>24</v>
      </c>
      <c r="K8" s="39">
        <f>SUM(K10:K12)</f>
        <v>1535010142</v>
      </c>
      <c r="L8" s="39"/>
      <c r="M8" s="37">
        <f>K8+L8</f>
        <v>1535010142</v>
      </c>
      <c r="N8" s="37">
        <f t="shared" si="1"/>
        <v>57.92467361339091</v>
      </c>
    </row>
    <row r="9" spans="1:14" s="8" customFormat="1" ht="12" customHeight="1">
      <c r="A9" s="16"/>
      <c r="B9" s="16"/>
      <c r="C9" s="35"/>
      <c r="D9" s="16"/>
      <c r="E9" s="16"/>
      <c r="F9" s="16"/>
      <c r="G9" s="16"/>
      <c r="H9" s="16"/>
      <c r="I9" s="16"/>
      <c r="J9" s="35"/>
      <c r="K9" s="16"/>
      <c r="L9" s="16"/>
      <c r="M9" s="16"/>
      <c r="N9" s="16"/>
    </row>
    <row r="10" spans="1:14" s="8" customFormat="1" ht="15.75">
      <c r="A10" s="16">
        <v>24994988.9</v>
      </c>
      <c r="B10" s="16">
        <f>+A10/+A$48*100</f>
        <v>0.9386627649982321</v>
      </c>
      <c r="C10" s="41" t="s">
        <v>5</v>
      </c>
      <c r="D10" s="16">
        <v>15424056.9</v>
      </c>
      <c r="E10" s="16"/>
      <c r="F10" s="16">
        <f>D10+E10</f>
        <v>15424056.9</v>
      </c>
      <c r="G10" s="16">
        <f aca="true" t="shared" si="2" ref="G10:G15">+F10/+F$48*100</f>
        <v>0.5820374975261043</v>
      </c>
      <c r="H10" s="16">
        <v>1051578201</v>
      </c>
      <c r="I10" s="16">
        <f t="shared" si="0"/>
        <v>39.49100780606975</v>
      </c>
      <c r="J10" s="16" t="s">
        <v>55</v>
      </c>
      <c r="K10" s="16">
        <v>1051578201</v>
      </c>
      <c r="L10" s="16"/>
      <c r="M10" s="16">
        <f>K10+L10</f>
        <v>1051578201</v>
      </c>
      <c r="N10" s="16">
        <f t="shared" si="1"/>
        <v>39.682033626512535</v>
      </c>
    </row>
    <row r="11" spans="1:14" s="8" customFormat="1" ht="15.75">
      <c r="A11" s="16"/>
      <c r="B11" s="16">
        <f>+A11/+A$48*100</f>
        <v>0</v>
      </c>
      <c r="C11" s="41" t="s">
        <v>6</v>
      </c>
      <c r="D11" s="16"/>
      <c r="E11" s="16"/>
      <c r="F11" s="16">
        <f>D11+E11</f>
        <v>0</v>
      </c>
      <c r="G11" s="16">
        <f t="shared" si="2"/>
        <v>0</v>
      </c>
      <c r="H11" s="16">
        <v>444387796</v>
      </c>
      <c r="I11" s="16">
        <f t="shared" si="0"/>
        <v>16.688556213954964</v>
      </c>
      <c r="J11" s="41" t="s">
        <v>25</v>
      </c>
      <c r="K11" s="16">
        <v>482892948</v>
      </c>
      <c r="L11" s="16"/>
      <c r="M11" s="16">
        <f>K11+L11</f>
        <v>482892948</v>
      </c>
      <c r="N11" s="16">
        <f t="shared" si="1"/>
        <v>18.222300711748748</v>
      </c>
    </row>
    <row r="12" spans="1:14" s="8" customFormat="1" ht="15.75">
      <c r="A12" s="16">
        <v>11685123</v>
      </c>
      <c r="B12" s="16">
        <f>+A12/+A$48*100</f>
        <v>0.4388235541294615</v>
      </c>
      <c r="C12" s="16" t="s">
        <v>56</v>
      </c>
      <c r="D12" s="16">
        <v>11207156</v>
      </c>
      <c r="E12" s="16"/>
      <c r="F12" s="16">
        <f>D12+E12</f>
        <v>11207156</v>
      </c>
      <c r="G12" s="16">
        <f t="shared" si="2"/>
        <v>0.42290981386516185</v>
      </c>
      <c r="H12" s="16">
        <v>532600</v>
      </c>
      <c r="I12" s="16">
        <f t="shared" si="0"/>
        <v>0.020001280682227406</v>
      </c>
      <c r="J12" s="42" t="s">
        <v>57</v>
      </c>
      <c r="K12" s="16">
        <v>538993</v>
      </c>
      <c r="L12" s="16"/>
      <c r="M12" s="16">
        <f>K12+L12</f>
        <v>538993</v>
      </c>
      <c r="N12" s="16">
        <f t="shared" si="1"/>
        <v>0.020339275129624784</v>
      </c>
    </row>
    <row r="13" spans="1:14" s="8" customFormat="1" ht="11.25" customHeight="1">
      <c r="A13" s="16">
        <v>0</v>
      </c>
      <c r="B13" s="16"/>
      <c r="C13" s="42"/>
      <c r="D13" s="16">
        <v>0</v>
      </c>
      <c r="E13" s="16"/>
      <c r="F13" s="16">
        <f>D13-E13</f>
        <v>0</v>
      </c>
      <c r="G13" s="16"/>
      <c r="H13" s="16"/>
      <c r="I13" s="16"/>
      <c r="J13" s="41"/>
      <c r="K13" s="16"/>
      <c r="L13" s="16"/>
      <c r="M13" s="16"/>
      <c r="N13" s="16"/>
    </row>
    <row r="14" spans="1:14" s="8" customFormat="1" ht="13.5" customHeight="1">
      <c r="A14" s="35"/>
      <c r="B14" s="35"/>
      <c r="C14" s="35"/>
      <c r="D14" s="35"/>
      <c r="E14" s="16"/>
      <c r="F14" s="16">
        <f>D13-E14</f>
        <v>0</v>
      </c>
      <c r="G14" s="16"/>
      <c r="H14" s="35"/>
      <c r="I14" s="35"/>
      <c r="J14" s="35"/>
      <c r="K14" s="35"/>
      <c r="L14" s="35"/>
      <c r="M14" s="35"/>
      <c r="N14" s="35"/>
    </row>
    <row r="15" spans="1:14" s="15" customFormat="1" ht="15.75">
      <c r="A15" s="39">
        <f>SUM(A17:A18)</f>
        <v>2626145376.18</v>
      </c>
      <c r="B15" s="37">
        <f>+A15/+A$48*100</f>
        <v>98.62236346471998</v>
      </c>
      <c r="C15" s="43" t="s">
        <v>8</v>
      </c>
      <c r="D15" s="39">
        <f>SUM(D17:D18)</f>
        <v>0</v>
      </c>
      <c r="E15" s="39"/>
      <c r="F15" s="37">
        <f>D15+E15</f>
        <v>0</v>
      </c>
      <c r="G15" s="37">
        <f t="shared" si="2"/>
        <v>0</v>
      </c>
      <c r="H15" s="37">
        <f>H17</f>
        <v>485621896</v>
      </c>
      <c r="I15" s="37">
        <f>+H15/+H$48*100</f>
        <v>18.23706317561293</v>
      </c>
      <c r="J15" s="44" t="s">
        <v>26</v>
      </c>
      <c r="K15" s="37">
        <f>K17</f>
        <v>485486833</v>
      </c>
      <c r="L15" s="37"/>
      <c r="M15" s="37">
        <f>K15+L15</f>
        <v>485486833</v>
      </c>
      <c r="N15" s="37">
        <f>+M15/+M$48*100</f>
        <v>18.32018276340732</v>
      </c>
    </row>
    <row r="16" spans="1:14" s="8" customFormat="1" ht="15.75">
      <c r="A16" s="35"/>
      <c r="B16" s="35"/>
      <c r="C16" s="35"/>
      <c r="D16" s="35"/>
      <c r="E16" s="35"/>
      <c r="F16" s="35"/>
      <c r="G16" s="35"/>
      <c r="H16" s="16"/>
      <c r="I16" s="16"/>
      <c r="J16" s="35"/>
      <c r="K16" s="16"/>
      <c r="L16" s="16"/>
      <c r="M16" s="16"/>
      <c r="N16" s="16"/>
    </row>
    <row r="17" spans="1:14" s="8" customFormat="1" ht="15.75">
      <c r="A17" s="16">
        <v>2615379184</v>
      </c>
      <c r="B17" s="16">
        <f>+A17/+A$48*100</f>
        <v>98.2180494735991</v>
      </c>
      <c r="C17" s="35" t="s">
        <v>9</v>
      </c>
      <c r="D17" s="16">
        <v>0</v>
      </c>
      <c r="E17" s="16"/>
      <c r="F17" s="16">
        <f>D17+E17</f>
        <v>0</v>
      </c>
      <c r="G17" s="16">
        <f>+F17/+F$48*100</f>
        <v>0</v>
      </c>
      <c r="H17" s="16">
        <v>485621896</v>
      </c>
      <c r="I17" s="16">
        <f>+H17/+H$48*100</f>
        <v>18.23706317561293</v>
      </c>
      <c r="J17" s="35" t="s">
        <v>58</v>
      </c>
      <c r="K17" s="16">
        <v>485486833</v>
      </c>
      <c r="L17" s="16"/>
      <c r="M17" s="16">
        <f>K17+L17</f>
        <v>485486833</v>
      </c>
      <c r="N17" s="16">
        <f>+M17/+M$48*100</f>
        <v>18.32018276340732</v>
      </c>
    </row>
    <row r="18" spans="1:14" s="8" customFormat="1" ht="15.75">
      <c r="A18" s="16">
        <v>10766192.18</v>
      </c>
      <c r="B18" s="16">
        <f>+A18/+A$48*100</f>
        <v>0.40431399112088207</v>
      </c>
      <c r="C18" s="42" t="s">
        <v>59</v>
      </c>
      <c r="D18" s="16">
        <v>0</v>
      </c>
      <c r="E18" s="16"/>
      <c r="F18" s="16">
        <f>D18+E18</f>
        <v>0</v>
      </c>
      <c r="G18" s="16">
        <f>+F18/+F$48*100</f>
        <v>0</v>
      </c>
      <c r="H18" s="16" t="s">
        <v>7</v>
      </c>
      <c r="I18" s="16"/>
      <c r="J18" s="45" t="s">
        <v>7</v>
      </c>
      <c r="K18" s="16" t="s">
        <v>7</v>
      </c>
      <c r="L18" s="16"/>
      <c r="M18" s="16" t="s">
        <v>7</v>
      </c>
      <c r="N18" s="16"/>
    </row>
    <row r="19" spans="1:14" s="8" customFormat="1" ht="14.25" customHeight="1">
      <c r="A19" s="35"/>
      <c r="B19" s="16">
        <f>+A19/+A$48*100</f>
        <v>0</v>
      </c>
      <c r="C19" s="35"/>
      <c r="D19" s="35"/>
      <c r="E19" s="35"/>
      <c r="F19" s="35"/>
      <c r="G19" s="16"/>
      <c r="H19" s="35"/>
      <c r="I19" s="35"/>
      <c r="J19" s="35"/>
      <c r="K19" s="35"/>
      <c r="L19" s="35"/>
      <c r="M19" s="35"/>
      <c r="N19" s="35"/>
    </row>
    <row r="20" spans="1:14" s="8" customFormat="1" ht="15.75">
      <c r="A20" s="35"/>
      <c r="B20" s="16">
        <f>+A20/+A$48*100</f>
        <v>0</v>
      </c>
      <c r="C20" s="35"/>
      <c r="D20" s="35"/>
      <c r="E20" s="35"/>
      <c r="F20" s="35"/>
      <c r="G20" s="16"/>
      <c r="H20" s="39">
        <f>H22</f>
        <v>697467416</v>
      </c>
      <c r="I20" s="37">
        <f>+H20/+H$48*100</f>
        <v>26.19271790109626</v>
      </c>
      <c r="J20" s="43" t="s">
        <v>27</v>
      </c>
      <c r="K20" s="39">
        <f>K22</f>
        <v>697467416</v>
      </c>
      <c r="L20" s="39"/>
      <c r="M20" s="37">
        <f>K20+L20</f>
        <v>697467416</v>
      </c>
      <c r="N20" s="37">
        <f>+M20/+M$48*100</f>
        <v>26.319417261397575</v>
      </c>
    </row>
    <row r="21" spans="1:14" s="8" customFormat="1" ht="15.75">
      <c r="A21" s="39">
        <f>SUM(A23:A33)</f>
        <v>4000</v>
      </c>
      <c r="B21" s="16"/>
      <c r="C21" s="40" t="s">
        <v>10</v>
      </c>
      <c r="D21" s="39">
        <f>SUM(D23:D33)</f>
        <v>2623379648.18</v>
      </c>
      <c r="E21" s="35"/>
      <c r="F21" s="37">
        <f>D21+E21</f>
        <v>2623379648.18</v>
      </c>
      <c r="G21" s="16">
        <f>+F21/+F$48*100</f>
        <v>98.99505268860874</v>
      </c>
      <c r="H21" s="39"/>
      <c r="I21" s="37"/>
      <c r="J21" s="43"/>
      <c r="K21" s="39"/>
      <c r="L21" s="39"/>
      <c r="M21" s="37"/>
      <c r="N21" s="37"/>
    </row>
    <row r="22" spans="1:14" s="8" customFormat="1" ht="15.75">
      <c r="A22" s="35"/>
      <c r="B22" s="16">
        <f>+A22/+A$48*100</f>
        <v>0</v>
      </c>
      <c r="C22" s="35"/>
      <c r="D22" s="35"/>
      <c r="E22" s="35"/>
      <c r="F22" s="35"/>
      <c r="G22" s="16"/>
      <c r="H22" s="16">
        <v>697467416</v>
      </c>
      <c r="I22" s="16">
        <f aca="true" t="shared" si="3" ref="I22:I35">+H22/+H$48*100</f>
        <v>26.19271790109626</v>
      </c>
      <c r="J22" s="35" t="s">
        <v>28</v>
      </c>
      <c r="K22" s="16">
        <v>697467416</v>
      </c>
      <c r="L22" s="16"/>
      <c r="M22" s="16">
        <f>K22+L22</f>
        <v>697467416</v>
      </c>
      <c r="N22" s="16">
        <f aca="true" t="shared" si="4" ref="N22:N30">+M22/+M$48*100</f>
        <v>26.319417261397575</v>
      </c>
    </row>
    <row r="23" spans="1:14" s="8" customFormat="1" ht="15.75">
      <c r="A23" s="16"/>
      <c r="B23" s="16"/>
      <c r="C23" s="52" t="s">
        <v>68</v>
      </c>
      <c r="D23" s="16">
        <v>2623376648.18</v>
      </c>
      <c r="E23" s="16"/>
      <c r="F23" s="16">
        <f>D23+E23</f>
        <v>2623376648.18</v>
      </c>
      <c r="G23" s="16">
        <f>+F23/+F$48*100</f>
        <v>98.99493948152555</v>
      </c>
      <c r="H23" s="16"/>
      <c r="I23" s="16"/>
      <c r="J23" s="35"/>
      <c r="K23" s="16"/>
      <c r="L23" s="16"/>
      <c r="M23" s="16"/>
      <c r="N23" s="16"/>
    </row>
    <row r="24" spans="1:14" s="8" customFormat="1" ht="16.5" customHeight="1">
      <c r="A24" s="35">
        <v>4000</v>
      </c>
      <c r="B24" s="35"/>
      <c r="C24" s="16" t="s">
        <v>60</v>
      </c>
      <c r="D24" s="35">
        <v>3000</v>
      </c>
      <c r="E24" s="35"/>
      <c r="F24" s="16">
        <f>D24+E24</f>
        <v>3000</v>
      </c>
      <c r="G24" s="16"/>
      <c r="H24" s="16"/>
      <c r="I24" s="16"/>
      <c r="J24" s="16"/>
      <c r="K24" s="16"/>
      <c r="L24" s="16"/>
      <c r="M24" s="16"/>
      <c r="N24" s="16"/>
    </row>
    <row r="25" spans="1:14" s="8" customFormat="1" ht="15.75">
      <c r="A25" s="35"/>
      <c r="B25" s="35"/>
      <c r="C25" s="35"/>
      <c r="D25" s="35"/>
      <c r="E25" s="35"/>
      <c r="F25" s="35"/>
      <c r="G25" s="35"/>
      <c r="H25" s="37">
        <f>H27+H33+H38+H43</f>
        <v>-16758420.920000076</v>
      </c>
      <c r="I25" s="37">
        <f t="shared" si="3"/>
        <v>-0.6293463774161344</v>
      </c>
      <c r="J25" s="46" t="s">
        <v>29</v>
      </c>
      <c r="K25" s="37">
        <f>K27+K33+K38+K43</f>
        <v>-67953529.92000008</v>
      </c>
      <c r="L25" s="39"/>
      <c r="M25" s="37">
        <f>K25+L25</f>
        <v>-67953529.92000008</v>
      </c>
      <c r="N25" s="37">
        <f t="shared" si="4"/>
        <v>-2.5642736381958042</v>
      </c>
    </row>
    <row r="26" spans="1:14" s="15" customFormat="1" ht="15.75">
      <c r="A26" s="16"/>
      <c r="B26" s="16"/>
      <c r="C26" s="16"/>
      <c r="D26" s="16"/>
      <c r="E26" s="16"/>
      <c r="F26" s="16"/>
      <c r="G26" s="16"/>
      <c r="H26" s="16"/>
      <c r="I26" s="16"/>
      <c r="J26" s="35"/>
      <c r="K26" s="16"/>
      <c r="L26" s="16"/>
      <c r="M26" s="16"/>
      <c r="N26" s="16"/>
    </row>
    <row r="27" spans="1:14" s="8" customFormat="1" ht="15.75" customHeight="1">
      <c r="A27" s="35"/>
      <c r="B27" s="35"/>
      <c r="C27" s="35"/>
      <c r="D27" s="35"/>
      <c r="E27" s="35"/>
      <c r="F27" s="35"/>
      <c r="G27" s="35"/>
      <c r="H27" s="39">
        <f>H29+H30</f>
        <v>8354231264</v>
      </c>
      <c r="I27" s="37">
        <f t="shared" si="3"/>
        <v>313.7351190302355</v>
      </c>
      <c r="J27" s="44" t="s">
        <v>30</v>
      </c>
      <c r="K27" s="39">
        <f>K29+K30</f>
        <v>8354231264</v>
      </c>
      <c r="L27" s="39">
        <f>L29+L30</f>
        <v>0</v>
      </c>
      <c r="M27" s="37">
        <f>K27+L27</f>
        <v>8354231264</v>
      </c>
      <c r="N27" s="37">
        <f t="shared" si="4"/>
        <v>315.25271789245693</v>
      </c>
    </row>
    <row r="28" spans="1:14" s="8" customFormat="1" ht="15.75">
      <c r="A28" s="35">
        <v>0</v>
      </c>
      <c r="B28" s="35"/>
      <c r="C28" s="16"/>
      <c r="D28" s="35">
        <v>0</v>
      </c>
      <c r="E28" s="35"/>
      <c r="F28" s="35"/>
      <c r="G28" s="35"/>
      <c r="H28" s="47"/>
      <c r="I28" s="16"/>
      <c r="J28" s="35"/>
      <c r="K28" s="47"/>
      <c r="L28" s="16"/>
      <c r="M28" s="47"/>
      <c r="N28" s="16"/>
    </row>
    <row r="29" spans="1:14" s="8" customFormat="1" ht="15.75">
      <c r="A29" s="35"/>
      <c r="B29" s="35"/>
      <c r="C29" s="35"/>
      <c r="D29" s="35"/>
      <c r="E29" s="35"/>
      <c r="F29" s="35"/>
      <c r="G29" s="35"/>
      <c r="H29" s="16">
        <v>2624000000</v>
      </c>
      <c r="I29" s="16">
        <f t="shared" si="3"/>
        <v>98.54179592595703</v>
      </c>
      <c r="J29" s="35" t="s">
        <v>31</v>
      </c>
      <c r="K29" s="16">
        <v>2624000000</v>
      </c>
      <c r="L29" s="16"/>
      <c r="M29" s="16">
        <f>K29+L29</f>
        <v>2624000000</v>
      </c>
      <c r="N29" s="16">
        <f t="shared" si="4"/>
        <v>99.0184620953063</v>
      </c>
    </row>
    <row r="30" spans="1:14" s="8" customFormat="1" ht="15.75">
      <c r="A30" s="35"/>
      <c r="B30" s="35"/>
      <c r="C30" s="35"/>
      <c r="D30" s="35"/>
      <c r="E30" s="35"/>
      <c r="F30" s="35"/>
      <c r="G30" s="35"/>
      <c r="H30" s="16">
        <v>5730231264</v>
      </c>
      <c r="I30" s="16">
        <f t="shared" si="3"/>
        <v>215.19332310427853</v>
      </c>
      <c r="J30" s="16" t="s">
        <v>61</v>
      </c>
      <c r="K30" s="16">
        <v>5730231264</v>
      </c>
      <c r="L30" s="16"/>
      <c r="M30" s="16">
        <f>K30+L30</f>
        <v>5730231264</v>
      </c>
      <c r="N30" s="16">
        <f t="shared" si="4"/>
        <v>216.2342557971506</v>
      </c>
    </row>
    <row r="31" spans="1:14" s="8" customFormat="1" ht="9.75" customHeight="1">
      <c r="A31" s="16"/>
      <c r="B31" s="16"/>
      <c r="C31" s="35" t="s">
        <v>7</v>
      </c>
      <c r="D31" s="16"/>
      <c r="E31" s="16"/>
      <c r="F31" s="16" t="s">
        <v>7</v>
      </c>
      <c r="G31" s="16"/>
      <c r="H31" s="16"/>
      <c r="I31" s="16"/>
      <c r="J31" s="45"/>
      <c r="K31" s="16"/>
      <c r="L31" s="16"/>
      <c r="M31" s="16"/>
      <c r="N31" s="16"/>
    </row>
    <row r="32" spans="1:14" s="8" customFormat="1" ht="15" customHeight="1">
      <c r="A32" s="35"/>
      <c r="B32" s="35"/>
      <c r="C32" s="35"/>
      <c r="D32" s="35"/>
      <c r="E32" s="35"/>
      <c r="F32" s="35"/>
      <c r="G32" s="35"/>
      <c r="H32" s="16"/>
      <c r="I32" s="16"/>
      <c r="J32" s="45"/>
      <c r="K32" s="16"/>
      <c r="L32" s="16"/>
      <c r="M32" s="16"/>
      <c r="N32" s="16"/>
    </row>
    <row r="33" spans="1:14" s="8" customFormat="1" ht="15.75">
      <c r="A33" s="16"/>
      <c r="B33" s="16"/>
      <c r="C33" s="16"/>
      <c r="D33" s="16"/>
      <c r="E33" s="16"/>
      <c r="F33" s="16"/>
      <c r="G33" s="16"/>
      <c r="H33" s="16">
        <f>H35</f>
        <v>0</v>
      </c>
      <c r="I33" s="16">
        <f t="shared" si="3"/>
        <v>0</v>
      </c>
      <c r="J33" s="43" t="s">
        <v>62</v>
      </c>
      <c r="K33" s="37">
        <f>K35</f>
        <v>0</v>
      </c>
      <c r="L33" s="16"/>
      <c r="M33" s="37">
        <f>K33+L33</f>
        <v>0</v>
      </c>
      <c r="N33" s="37">
        <f>+M33/+M$48*100</f>
        <v>0</v>
      </c>
    </row>
    <row r="34" spans="1:14" s="8" customFormat="1" ht="15.75">
      <c r="A34" s="35"/>
      <c r="B34" s="35"/>
      <c r="C34" s="35"/>
      <c r="D34" s="35"/>
      <c r="E34" s="35"/>
      <c r="F34" s="35"/>
      <c r="G34" s="35"/>
      <c r="H34" s="16"/>
      <c r="I34" s="16"/>
      <c r="J34" s="42"/>
      <c r="K34" s="16"/>
      <c r="L34" s="16"/>
      <c r="M34" s="16"/>
      <c r="N34" s="16"/>
    </row>
    <row r="35" spans="1:14" s="8" customFormat="1" ht="15.75">
      <c r="A35" s="35"/>
      <c r="B35" s="35"/>
      <c r="C35" s="35"/>
      <c r="D35" s="35"/>
      <c r="E35" s="35"/>
      <c r="F35" s="35"/>
      <c r="G35" s="35"/>
      <c r="H35" s="16"/>
      <c r="I35" s="16">
        <f t="shared" si="3"/>
        <v>0</v>
      </c>
      <c r="J35" s="42" t="s">
        <v>63</v>
      </c>
      <c r="K35" s="16">
        <v>0</v>
      </c>
      <c r="L35" s="16"/>
      <c r="M35" s="16">
        <f>K35+L35</f>
        <v>0</v>
      </c>
      <c r="N35" s="16">
        <f>+M35/+M$48*100</f>
        <v>0</v>
      </c>
    </row>
    <row r="36" spans="1:14" s="8" customFormat="1" ht="10.5" customHeight="1">
      <c r="A36" s="35"/>
      <c r="B36" s="35"/>
      <c r="C36" s="35"/>
      <c r="D36" s="35"/>
      <c r="E36" s="35"/>
      <c r="F36" s="35"/>
      <c r="G36" s="35"/>
      <c r="H36" s="16"/>
      <c r="I36" s="16"/>
      <c r="J36" s="42"/>
      <c r="K36" s="16"/>
      <c r="L36" s="16"/>
      <c r="M36" s="16"/>
      <c r="N36" s="16"/>
    </row>
    <row r="37" spans="1:14" s="8" customFormat="1" ht="15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s="8" customFormat="1" ht="15.75">
      <c r="A38" s="35"/>
      <c r="B38" s="35"/>
      <c r="C38" s="35"/>
      <c r="D38" s="35"/>
      <c r="E38" s="35"/>
      <c r="F38" s="35"/>
      <c r="G38" s="35"/>
      <c r="H38" s="37">
        <f>H40</f>
        <v>-8698530214.92</v>
      </c>
      <c r="I38" s="37">
        <f>+H38/+H$48*100</f>
        <v>-326.66493494451896</v>
      </c>
      <c r="J38" s="43" t="s">
        <v>49</v>
      </c>
      <c r="K38" s="37">
        <f>K40</f>
        <v>-8748926975.92</v>
      </c>
      <c r="L38" s="37">
        <f>L40</f>
        <v>0</v>
      </c>
      <c r="M38" s="37">
        <f>K38+L38</f>
        <v>-8748926975.92</v>
      </c>
      <c r="N38" s="37">
        <f>+M38/+M$48*100</f>
        <v>-330.1468346569121</v>
      </c>
    </row>
    <row r="39" spans="1:14" s="8" customFormat="1" ht="15.75">
      <c r="A39" s="35"/>
      <c r="B39" s="35"/>
      <c r="C39" s="35"/>
      <c r="D39" s="35"/>
      <c r="E39" s="35"/>
      <c r="F39" s="35"/>
      <c r="G39" s="35"/>
      <c r="H39" s="16"/>
      <c r="I39" s="16"/>
      <c r="J39" s="45"/>
      <c r="K39" s="16"/>
      <c r="L39" s="16"/>
      <c r="M39" s="16"/>
      <c r="N39" s="16"/>
    </row>
    <row r="40" spans="1:14" s="8" customFormat="1" ht="15.75">
      <c r="A40" s="16"/>
      <c r="B40" s="16"/>
      <c r="C40" s="35"/>
      <c r="D40" s="16"/>
      <c r="E40" s="16"/>
      <c r="F40" s="16"/>
      <c r="G40" s="16"/>
      <c r="H40" s="16">
        <v>-8698530214.92</v>
      </c>
      <c r="I40" s="16">
        <f>+H40/+H$48*100</f>
        <v>-326.66493494451896</v>
      </c>
      <c r="J40" s="45" t="s">
        <v>32</v>
      </c>
      <c r="K40" s="16">
        <v>-8748926975.92</v>
      </c>
      <c r="L40" s="16"/>
      <c r="M40" s="16">
        <f>K40+L40</f>
        <v>-8748926975.92</v>
      </c>
      <c r="N40" s="16">
        <f>+M40/+M$48*100</f>
        <v>-330.1468346569121</v>
      </c>
    </row>
    <row r="41" spans="1:14" s="8" customFormat="1" ht="11.25" customHeight="1">
      <c r="A41" s="16"/>
      <c r="B41" s="16"/>
      <c r="C41" s="35"/>
      <c r="D41" s="16"/>
      <c r="E41" s="16"/>
      <c r="F41" s="16"/>
      <c r="G41" s="16"/>
      <c r="H41" s="35"/>
      <c r="I41" s="16"/>
      <c r="J41" s="35"/>
      <c r="K41" s="35"/>
      <c r="L41" s="35"/>
      <c r="M41" s="35"/>
      <c r="N41" s="16"/>
    </row>
    <row r="42" spans="1:14" s="8" customFormat="1" ht="14.25" customHeight="1">
      <c r="A42" s="16"/>
      <c r="B42" s="16"/>
      <c r="C42" s="35"/>
      <c r="D42" s="16"/>
      <c r="E42" s="16"/>
      <c r="F42" s="16"/>
      <c r="G42" s="16"/>
      <c r="H42" s="16"/>
      <c r="I42" s="16"/>
      <c r="J42" s="35"/>
      <c r="K42" s="16"/>
      <c r="L42" s="16"/>
      <c r="M42" s="16"/>
      <c r="N42" s="16"/>
    </row>
    <row r="43" spans="1:14" s="8" customFormat="1" ht="15.75">
      <c r="A43" s="16"/>
      <c r="B43" s="16"/>
      <c r="C43" s="35"/>
      <c r="D43" s="16"/>
      <c r="E43" s="16"/>
      <c r="F43" s="16"/>
      <c r="G43" s="16">
        <f>+F43/+F$48*100</f>
        <v>0</v>
      </c>
      <c r="H43" s="37">
        <f>H45+H46</f>
        <v>327540530</v>
      </c>
      <c r="I43" s="37">
        <f>+H43/+H$48*100</f>
        <v>12.300469536867304</v>
      </c>
      <c r="J43" s="44" t="s">
        <v>64</v>
      </c>
      <c r="K43" s="37">
        <f>K45+K46</f>
        <v>326742182</v>
      </c>
      <c r="L43" s="37">
        <f>L45+L46</f>
        <v>0</v>
      </c>
      <c r="M43" s="37">
        <f>M45+M46</f>
        <v>326742182</v>
      </c>
      <c r="N43" s="37">
        <f>+M43/+M$48*100</f>
        <v>12.329843126259403</v>
      </c>
    </row>
    <row r="44" spans="1:14" s="8" customFormat="1" ht="15.75">
      <c r="A44" s="16"/>
      <c r="B44" s="16"/>
      <c r="C44" s="35"/>
      <c r="D44" s="16"/>
      <c r="E44" s="16"/>
      <c r="F44" s="16"/>
      <c r="G44" s="16"/>
      <c r="H44" s="16"/>
      <c r="I44" s="16"/>
      <c r="J44" s="35"/>
      <c r="K44" s="16"/>
      <c r="L44" s="16"/>
      <c r="M44" s="16"/>
      <c r="N44" s="16"/>
    </row>
    <row r="45" spans="1:14" s="8" customFormat="1" ht="15.75">
      <c r="A45" s="16"/>
      <c r="B45" s="16"/>
      <c r="C45" s="35"/>
      <c r="D45" s="16"/>
      <c r="E45" s="16"/>
      <c r="F45" s="16"/>
      <c r="G45" s="16"/>
      <c r="H45" s="16">
        <v>-40000</v>
      </c>
      <c r="I45" s="16"/>
      <c r="J45" s="16" t="s">
        <v>65</v>
      </c>
      <c r="K45" s="16">
        <v>-40000</v>
      </c>
      <c r="L45" s="16"/>
      <c r="M45" s="16">
        <f>K45+L45</f>
        <v>-40000</v>
      </c>
      <c r="N45" s="16"/>
    </row>
    <row r="46" spans="3:14" s="16" customFormat="1" ht="14.25" customHeight="1">
      <c r="C46" s="35"/>
      <c r="H46" s="35">
        <v>327580530</v>
      </c>
      <c r="I46" s="16">
        <f>+H46/+H$48*100</f>
        <v>12.301971698390567</v>
      </c>
      <c r="J46" s="16" t="s">
        <v>67</v>
      </c>
      <c r="K46" s="35">
        <v>326782182</v>
      </c>
      <c r="L46" s="35"/>
      <c r="M46" s="16">
        <f>K46+L46</f>
        <v>326782182</v>
      </c>
      <c r="N46" s="16">
        <f>+M46/+M$48*100</f>
        <v>12.331352554035247</v>
      </c>
    </row>
    <row r="47" spans="1:14" ht="14.25" customHeight="1">
      <c r="A47" s="16"/>
      <c r="B47" s="16"/>
      <c r="C47" s="3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6.5">
      <c r="A48" s="48">
        <f>A6</f>
        <v>2662829488.08</v>
      </c>
      <c r="B48" s="49">
        <v>100</v>
      </c>
      <c r="C48" s="50" t="s">
        <v>3</v>
      </c>
      <c r="D48" s="48">
        <f>D6</f>
        <v>2650010861.08</v>
      </c>
      <c r="E48" s="48">
        <f>E6</f>
        <v>0</v>
      </c>
      <c r="F48" s="48">
        <f>F6</f>
        <v>2650010861.08</v>
      </c>
      <c r="G48" s="49">
        <v>100</v>
      </c>
      <c r="H48" s="48">
        <f>H6+H25</f>
        <v>2662829488.08</v>
      </c>
      <c r="I48" s="49">
        <v>100</v>
      </c>
      <c r="J48" s="51" t="s">
        <v>33</v>
      </c>
      <c r="K48" s="48">
        <f>K6+K25</f>
        <v>2650010861.08</v>
      </c>
      <c r="L48" s="48">
        <f>L6+L25</f>
        <v>0</v>
      </c>
      <c r="M48" s="48">
        <f>M6+M25</f>
        <v>2650010861.08</v>
      </c>
      <c r="N48" s="49">
        <v>100</v>
      </c>
    </row>
    <row r="49" spans="1:14" ht="15" customHeight="1">
      <c r="A49" s="30" t="s">
        <v>69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 customHeight="1">
      <c r="A50" s="30" t="s">
        <v>70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 customHeight="1">
      <c r="A51" s="34"/>
      <c r="B51" s="14"/>
      <c r="C51" s="14"/>
      <c r="D51" s="14"/>
      <c r="E51" s="14"/>
      <c r="F51" s="14"/>
      <c r="G51" s="14"/>
      <c r="H51" s="17"/>
      <c r="I51" s="17"/>
      <c r="J51" s="17"/>
      <c r="K51" s="17"/>
      <c r="L51" s="17"/>
      <c r="M51" s="17"/>
      <c r="N51" s="17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2008-04-11T06:57:34Z</cp:lastPrinted>
  <dcterms:created xsi:type="dcterms:W3CDTF">1997-10-15T09:26:55Z</dcterms:created>
  <dcterms:modified xsi:type="dcterms:W3CDTF">2008-05-16T06:09:17Z</dcterms:modified>
  <cp:category/>
  <cp:version/>
  <cp:contentType/>
  <cp:contentStatus/>
</cp:coreProperties>
</file>